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7.xml" ContentType="application/vnd.openxmlformats-officedocument.drawing+xml"/>
  <Override PartName="/xl/tables/table8.xml" ContentType="application/vnd.openxmlformats-officedocument.spreadsheetml.table+xml"/>
  <Override PartName="/xl/comments5.xml" ContentType="application/vnd.openxmlformats-officedocument.spreadsheetml.comments+xml"/>
  <Override PartName="/xl/drawings/drawing8.xml" ContentType="application/vnd.openxmlformats-officedocument.drawing+xml"/>
  <Override PartName="/xl/tables/table9.xml" ContentType="application/vnd.openxmlformats-officedocument.spreadsheetml.table+xml"/>
  <Override PartName="/xl/comments6.xml" ContentType="application/vnd.openxmlformats-officedocument.spreadsheetml.comments+xml"/>
  <Override PartName="/xl/tables/table10.xml" ContentType="application/vnd.openxmlformats-officedocument.spreadsheetml.table+xml"/>
  <Override PartName="/xl/comments7.xml" ContentType="application/vnd.openxmlformats-officedocument.spreadsheetml.comments+xml"/>
  <Override PartName="/xl/tables/table11.xml" ContentType="application/vnd.openxmlformats-officedocument.spreadsheetml.table+xml"/>
  <Override PartName="/xl/comments8.xml" ContentType="application/vnd.openxmlformats-officedocument.spreadsheetml.comments+xml"/>
  <Override PartName="/xl/drawings/drawing9.xml" ContentType="application/vnd.openxmlformats-officedocument.drawing+xml"/>
  <Override PartName="/xl/tables/table12.xml" ContentType="application/vnd.openxmlformats-officedocument.spreadsheetml.table+xml"/>
  <Override PartName="/xl/comments9.xml" ContentType="application/vnd.openxmlformats-officedocument.spreadsheetml.comments+xml"/>
  <Override PartName="/xl/drawings/drawing10.xml" ContentType="application/vnd.openxmlformats-officedocument.drawing+xml"/>
  <Override PartName="/xl/tables/table13.xml" ContentType="application/vnd.openxmlformats-officedocument.spreadsheetml.table+xml"/>
  <Override PartName="/xl/comments10.xml" ContentType="application/vnd.openxmlformats-officedocument.spreadsheetml.comments+xml"/>
  <Override PartName="/xl/drawings/drawing11.xml" ContentType="application/vnd.openxmlformats-officedocument.drawing+xml"/>
  <Override PartName="/xl/tables/table14.xml" ContentType="application/vnd.openxmlformats-officedocument.spreadsheetml.table+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C1\Desktop\Liz\V c presupuesto de egresos\"/>
    </mc:Choice>
  </mc:AlternateContent>
  <bookViews>
    <workbookView xWindow="0" yWindow="0" windowWidth="19200" windowHeight="11505" tabRatio="626" firstSheet="1" activeTab="1"/>
  </bookViews>
  <sheets>
    <sheet name="Ficha Informativa" sheetId="14" r:id="rId1"/>
    <sheet name="Est. Ing." sheetId="15" r:id="rId2"/>
    <sheet name="Est. Egr." sheetId="16" r:id="rId3"/>
    <sheet name="SH" sheetId="17" r:id="rId4"/>
    <sheet name="I-TI" sheetId="4" r:id="rId5"/>
    <sheet name="E-OG" sheetId="11" r:id="rId6"/>
    <sheet name="P" sheetId="18" r:id="rId7"/>
    <sheet name="E-UA" sheetId="9" r:id="rId8"/>
    <sheet name="E-FP" sheetId="10" r:id="rId9"/>
    <sheet name="TI" sheetId="13" r:id="rId10"/>
    <sheet name="RT" sheetId="12" r:id="rId11"/>
    <sheet name="F" sheetId="20" r:id="rId12"/>
    <sheet name="CA" sheetId="21" r:id="rId13"/>
    <sheet name="OG" sheetId="1" r:id="rId14"/>
    <sheet name="TG" sheetId="5" r:id="rId15"/>
    <sheet name="OR" sheetId="6" r:id="rId16"/>
    <sheet name="Hoja1" sheetId="22" r:id="rId17"/>
  </sheets>
  <definedNames>
    <definedName name="_xlnm._FilterDatabase" localSheetId="5" hidden="1">'E-OG'!$A$5:$B$430</definedName>
    <definedName name="_xlnm._FilterDatabase" localSheetId="2" hidden="1">'Est. Egr.'!$B$1</definedName>
    <definedName name="_xlnm._FilterDatabase" localSheetId="11" hidden="1">F!$A$1:$D$6</definedName>
    <definedName name="_xlnm._FilterDatabase" localSheetId="4" hidden="1">'I-TI'!$A$1:$P$341</definedName>
    <definedName name="_xlnm._FilterDatabase" localSheetId="13" hidden="1">OG!$A$1:$B$426</definedName>
    <definedName name="_xlnm._FilterDatabase" localSheetId="15" hidden="1">OR!$A$1:$B$38</definedName>
    <definedName name="_xlnm._FilterDatabase" localSheetId="14" hidden="1">TG!$A$1:$B$4</definedName>
    <definedName name="_xlnm._FilterDatabase" localSheetId="9" hidden="1">TI!$A$1:$B$4</definedName>
    <definedName name="_xlnm.Print_Area" localSheetId="6">P!$A$1:$N$33</definedName>
    <definedName name="_xlnm.Print_Titles" localSheetId="8">'E-FP'!$1:$1</definedName>
    <definedName name="_xlnm.Print_Titles" localSheetId="5">'E-OG'!$1:$3</definedName>
    <definedName name="_xlnm.Print_Titles" localSheetId="7">'E-UA'!$1:$2</definedName>
    <definedName name="_xlnm.Print_Titles" localSheetId="11">F!$1:$1</definedName>
    <definedName name="_xlnm.Print_Titles" localSheetId="4">'I-TI'!$1:$3</definedName>
    <definedName name="_xlnm.Print_Titles" localSheetId="13">OG!$1:$1</definedName>
    <definedName name="_xlnm.Print_Titles" localSheetId="15">OR!$1:$1</definedName>
    <definedName name="_xlnm.Print_Titles" localSheetId="6">P!$1:$2</definedName>
  </definedNames>
  <calcPr calcId="162913" fullCalcOnLoad="1"/>
</workbook>
</file>

<file path=xl/calcChain.xml><?xml version="1.0" encoding="utf-8"?>
<calcChain xmlns="http://schemas.openxmlformats.org/spreadsheetml/2006/main">
  <c r="S2" i="10" l="1"/>
  <c r="S3" i="10"/>
  <c r="S4" i="10"/>
  <c r="S5" i="10"/>
  <c r="S6" i="10"/>
  <c r="S7" i="10"/>
  <c r="S8" i="10"/>
  <c r="S9" i="10"/>
  <c r="S10" i="10"/>
  <c r="S11" i="10"/>
  <c r="S12" i="10"/>
  <c r="S13" i="10"/>
  <c r="S14" i="10"/>
  <c r="S15" i="10"/>
  <c r="S16" i="10"/>
  <c r="S17" i="10"/>
  <c r="S18" i="10"/>
  <c r="S19" i="10"/>
  <c r="S20" i="10"/>
  <c r="S21" i="10"/>
  <c r="S22" i="10"/>
  <c r="S23" i="10"/>
  <c r="S24" i="10"/>
  <c r="S25" i="10"/>
  <c r="S26" i="10"/>
  <c r="S27" i="10"/>
  <c r="S28" i="10"/>
  <c r="S29" i="10"/>
  <c r="J30" i="10"/>
  <c r="K30" i="10"/>
  <c r="L30" i="10"/>
  <c r="M30" i="10"/>
  <c r="N30" i="10"/>
  <c r="O30" i="10"/>
  <c r="P30" i="10"/>
  <c r="Q30" i="10"/>
  <c r="R30" i="10"/>
  <c r="M3" i="9"/>
  <c r="M4" i="9"/>
  <c r="M5" i="9"/>
  <c r="M6" i="9"/>
  <c r="M7" i="9"/>
  <c r="M8" i="9"/>
  <c r="M9" i="9"/>
  <c r="M10" i="9"/>
  <c r="M11" i="9"/>
  <c r="M12" i="9"/>
  <c r="M13" i="9"/>
  <c r="M14" i="9"/>
  <c r="M15" i="9"/>
  <c r="M16" i="9"/>
  <c r="M17" i="9"/>
  <c r="M18" i="9"/>
  <c r="M19" i="9"/>
  <c r="M20" i="9"/>
  <c r="M21" i="9"/>
  <c r="M22" i="9"/>
  <c r="M23" i="9"/>
  <c r="M24" i="9"/>
  <c r="D25" i="9"/>
  <c r="E25" i="9"/>
  <c r="F25" i="9"/>
  <c r="G25" i="9"/>
  <c r="H25" i="9"/>
  <c r="I25" i="9"/>
  <c r="J25" i="9"/>
  <c r="K25" i="9"/>
  <c r="L25" i="9"/>
  <c r="G3" i="18"/>
  <c r="H3" i="18"/>
  <c r="G4" i="18"/>
  <c r="H4" i="18"/>
  <c r="G5" i="18"/>
  <c r="H5" i="18"/>
  <c r="G6" i="18"/>
  <c r="H6" i="18"/>
  <c r="G7" i="18"/>
  <c r="H7" i="18"/>
  <c r="G8" i="18"/>
  <c r="H8" i="18"/>
  <c r="G9" i="18"/>
  <c r="H9" i="18"/>
  <c r="G10" i="18"/>
  <c r="H10" i="18"/>
  <c r="G11" i="18"/>
  <c r="H11" i="18"/>
  <c r="G12" i="18"/>
  <c r="H12" i="18"/>
  <c r="G13" i="18"/>
  <c r="H13" i="18"/>
  <c r="G14" i="18"/>
  <c r="H14" i="18"/>
  <c r="G15" i="18"/>
  <c r="H15" i="18"/>
  <c r="G16" i="18"/>
  <c r="H16" i="18"/>
  <c r="G17" i="18"/>
  <c r="H17" i="18"/>
  <c r="G18" i="18"/>
  <c r="H18" i="18"/>
  <c r="G19" i="18"/>
  <c r="H19" i="18"/>
  <c r="G20" i="18"/>
  <c r="H20" i="18"/>
  <c r="G21" i="18"/>
  <c r="H21" i="18"/>
  <c r="G22" i="18"/>
  <c r="H22" i="18"/>
  <c r="G23" i="18"/>
  <c r="H23" i="18"/>
  <c r="G24" i="18"/>
  <c r="H24" i="18"/>
  <c r="G25" i="18"/>
  <c r="H25" i="18"/>
  <c r="G26" i="18"/>
  <c r="H26" i="18"/>
  <c r="G27" i="18"/>
  <c r="H27" i="18"/>
  <c r="G28" i="18"/>
  <c r="H28" i="18"/>
  <c r="G29" i="18"/>
  <c r="H29" i="18"/>
  <c r="G30" i="18"/>
  <c r="H30" i="18"/>
  <c r="G31" i="18"/>
  <c r="H31" i="18"/>
  <c r="D6" i="11"/>
  <c r="F6" i="11"/>
  <c r="O6" i="11"/>
  <c r="H6" i="11"/>
  <c r="J6" i="11"/>
  <c r="L6" i="11"/>
  <c r="N6" i="11"/>
  <c r="O7" i="11"/>
  <c r="H434" i="11"/>
  <c r="O8" i="11"/>
  <c r="O9" i="11"/>
  <c r="O10" i="11"/>
  <c r="D11" i="11"/>
  <c r="F11" i="11"/>
  <c r="H11" i="11"/>
  <c r="J11" i="11"/>
  <c r="J5" i="11"/>
  <c r="L11" i="11"/>
  <c r="N11" i="11"/>
  <c r="O12" i="11"/>
  <c r="O13" i="11"/>
  <c r="O14" i="11"/>
  <c r="O15" i="11"/>
  <c r="D16" i="11"/>
  <c r="F16" i="11"/>
  <c r="H16" i="11"/>
  <c r="J16" i="11"/>
  <c r="L16" i="11"/>
  <c r="N16" i="11"/>
  <c r="O16" i="11"/>
  <c r="O17" i="11"/>
  <c r="O18" i="11"/>
  <c r="O19" i="11"/>
  <c r="O20" i="11"/>
  <c r="O21" i="11"/>
  <c r="O22" i="11"/>
  <c r="O23" i="11"/>
  <c r="O24" i="11"/>
  <c r="D25" i="11"/>
  <c r="F25" i="11"/>
  <c r="H25" i="11"/>
  <c r="J25" i="11"/>
  <c r="L25" i="11"/>
  <c r="N25" i="11"/>
  <c r="O26" i="11"/>
  <c r="O27" i="11"/>
  <c r="O28" i="11"/>
  <c r="H438" i="11"/>
  <c r="O29" i="11"/>
  <c r="D30" i="11"/>
  <c r="F30" i="11"/>
  <c r="O30" i="11"/>
  <c r="H30" i="11"/>
  <c r="J30" i="11"/>
  <c r="L30" i="11"/>
  <c r="N30" i="11"/>
  <c r="O31" i="11"/>
  <c r="O32" i="11"/>
  <c r="O33" i="11"/>
  <c r="O34" i="11"/>
  <c r="O35" i="11"/>
  <c r="O36" i="11"/>
  <c r="D37" i="11"/>
  <c r="F37" i="11"/>
  <c r="H37" i="11"/>
  <c r="J37" i="11"/>
  <c r="L37" i="11"/>
  <c r="N37" i="11"/>
  <c r="O38" i="11"/>
  <c r="D39" i="11"/>
  <c r="F39" i="11"/>
  <c r="H39" i="11"/>
  <c r="J39" i="11"/>
  <c r="L39" i="11"/>
  <c r="N39" i="11"/>
  <c r="N5" i="11"/>
  <c r="O40" i="11"/>
  <c r="O41" i="11"/>
  <c r="D43" i="11"/>
  <c r="F43" i="11"/>
  <c r="H43" i="11"/>
  <c r="H42" i="11"/>
  <c r="J43" i="11"/>
  <c r="L43" i="11"/>
  <c r="N43" i="11"/>
  <c r="O44" i="11"/>
  <c r="O45" i="11"/>
  <c r="O46" i="11"/>
  <c r="O47" i="11"/>
  <c r="O48" i="11"/>
  <c r="O49" i="11"/>
  <c r="O50" i="11"/>
  <c r="O51" i="11"/>
  <c r="D52" i="11"/>
  <c r="D42" i="11"/>
  <c r="F52" i="11"/>
  <c r="H52" i="11"/>
  <c r="J52" i="11"/>
  <c r="L52" i="11"/>
  <c r="N52" i="11"/>
  <c r="O53" i="11"/>
  <c r="O54" i="11"/>
  <c r="O55" i="11"/>
  <c r="D56" i="11"/>
  <c r="F56" i="11"/>
  <c r="H56" i="11"/>
  <c r="J56" i="11"/>
  <c r="L56" i="11"/>
  <c r="N56" i="11"/>
  <c r="O56" i="11"/>
  <c r="O57" i="11"/>
  <c r="O58" i="11"/>
  <c r="O59" i="11"/>
  <c r="O60" i="11"/>
  <c r="O61" i="11"/>
  <c r="O62" i="11"/>
  <c r="O63" i="11"/>
  <c r="O64" i="11"/>
  <c r="O65" i="11"/>
  <c r="D66" i="11"/>
  <c r="F66" i="11"/>
  <c r="H66" i="11"/>
  <c r="O66" i="11"/>
  <c r="J66" i="11"/>
  <c r="L66" i="11"/>
  <c r="N66" i="11"/>
  <c r="O67" i="11"/>
  <c r="O68" i="11"/>
  <c r="O69" i="11"/>
  <c r="O70" i="11"/>
  <c r="O71" i="11"/>
  <c r="O72" i="11"/>
  <c r="O73" i="11"/>
  <c r="O74" i="11"/>
  <c r="O75" i="11"/>
  <c r="D76" i="11"/>
  <c r="F76" i="11"/>
  <c r="O76" i="11"/>
  <c r="H76" i="11"/>
  <c r="J76" i="11"/>
  <c r="L76" i="11"/>
  <c r="L42" i="11"/>
  <c r="N76" i="11"/>
  <c r="O77" i="11"/>
  <c r="O78" i="11"/>
  <c r="O79" i="11"/>
  <c r="O80" i="11"/>
  <c r="O81" i="11"/>
  <c r="O82" i="11"/>
  <c r="O83" i="11"/>
  <c r="D84" i="11"/>
  <c r="F84" i="11"/>
  <c r="H84" i="11"/>
  <c r="O84" i="11"/>
  <c r="J84" i="11"/>
  <c r="L84" i="11"/>
  <c r="N84" i="11"/>
  <c r="O85" i="11"/>
  <c r="O86" i="11"/>
  <c r="D87" i="11"/>
  <c r="F87" i="11"/>
  <c r="H87" i="11"/>
  <c r="J87" i="11"/>
  <c r="L87" i="11"/>
  <c r="N87" i="11"/>
  <c r="O88" i="11"/>
  <c r="O89" i="11"/>
  <c r="O90" i="11"/>
  <c r="O91" i="11"/>
  <c r="O92" i="11"/>
  <c r="D93" i="11"/>
  <c r="F93" i="11"/>
  <c r="H93" i="11"/>
  <c r="J93" i="11"/>
  <c r="L93" i="11"/>
  <c r="N93" i="11"/>
  <c r="O94" i="11"/>
  <c r="O95" i="11"/>
  <c r="O96" i="11"/>
  <c r="D97" i="11"/>
  <c r="F97" i="11"/>
  <c r="H97" i="11"/>
  <c r="J97" i="11"/>
  <c r="L97" i="11"/>
  <c r="N97" i="11"/>
  <c r="O98" i="11"/>
  <c r="O99" i="11"/>
  <c r="O100" i="11"/>
  <c r="O101" i="11"/>
  <c r="O102" i="11"/>
  <c r="O103" i="11"/>
  <c r="O104" i="11"/>
  <c r="O105" i="11"/>
  <c r="O106" i="11"/>
  <c r="D108" i="11"/>
  <c r="F108" i="11"/>
  <c r="H108" i="11"/>
  <c r="J108" i="11"/>
  <c r="J107" i="11"/>
  <c r="L108" i="11"/>
  <c r="N108" i="11"/>
  <c r="N107" i="11"/>
  <c r="O108" i="11"/>
  <c r="O109" i="11"/>
  <c r="O110" i="11"/>
  <c r="O111" i="11"/>
  <c r="O112" i="11"/>
  <c r="O113" i="11"/>
  <c r="O114" i="11"/>
  <c r="O115" i="11"/>
  <c r="O116" i="11"/>
  <c r="O117" i="11"/>
  <c r="D118" i="11"/>
  <c r="F118" i="11"/>
  <c r="H118" i="11"/>
  <c r="O118" i="11"/>
  <c r="J118" i="11"/>
  <c r="L118" i="11"/>
  <c r="N118" i="11"/>
  <c r="O119" i="11"/>
  <c r="O120" i="11"/>
  <c r="O121" i="11"/>
  <c r="O122" i="11"/>
  <c r="O123" i="11"/>
  <c r="O124" i="11"/>
  <c r="O125" i="11"/>
  <c r="O126" i="11"/>
  <c r="O127" i="11"/>
  <c r="D128" i="11"/>
  <c r="F128" i="11"/>
  <c r="O128" i="11"/>
  <c r="H128" i="11"/>
  <c r="J128" i="11"/>
  <c r="L128" i="11"/>
  <c r="N128" i="11"/>
  <c r="O129" i="11"/>
  <c r="O130" i="11"/>
  <c r="O131" i="11"/>
  <c r="O132" i="11"/>
  <c r="O133" i="11"/>
  <c r="O134" i="11"/>
  <c r="O135" i="11"/>
  <c r="O136" i="11"/>
  <c r="O137" i="11"/>
  <c r="D138" i="11"/>
  <c r="F138" i="11"/>
  <c r="H138" i="11"/>
  <c r="J138" i="11"/>
  <c r="L138" i="11"/>
  <c r="N138" i="11"/>
  <c r="O138" i="11"/>
  <c r="O139" i="11"/>
  <c r="O140" i="11"/>
  <c r="O141" i="11"/>
  <c r="O142" i="11"/>
  <c r="O143" i="11"/>
  <c r="O144" i="11"/>
  <c r="O145" i="11"/>
  <c r="O146" i="11"/>
  <c r="O147" i="11"/>
  <c r="D148" i="11"/>
  <c r="F148" i="11"/>
  <c r="H148" i="11"/>
  <c r="O148" i="11"/>
  <c r="J148" i="11"/>
  <c r="L148" i="11"/>
  <c r="N148" i="11"/>
  <c r="O149" i="11"/>
  <c r="O150" i="11"/>
  <c r="O151" i="11"/>
  <c r="O152" i="11"/>
  <c r="O153" i="11"/>
  <c r="O154" i="11"/>
  <c r="O155" i="11"/>
  <c r="O156" i="11"/>
  <c r="O157" i="11"/>
  <c r="D158" i="11"/>
  <c r="F158" i="11"/>
  <c r="O158" i="11"/>
  <c r="H158" i="11"/>
  <c r="J158" i="11"/>
  <c r="L158" i="11"/>
  <c r="N158" i="11"/>
  <c r="O159" i="11"/>
  <c r="O160" i="11"/>
  <c r="O161" i="11"/>
  <c r="O162" i="11"/>
  <c r="O163" i="11"/>
  <c r="O164" i="11"/>
  <c r="O165" i="11"/>
  <c r="D166" i="11"/>
  <c r="F166" i="11"/>
  <c r="H166" i="11"/>
  <c r="O166" i="11"/>
  <c r="J166" i="11"/>
  <c r="L166" i="11"/>
  <c r="N166" i="11"/>
  <c r="O167" i="11"/>
  <c r="O168" i="11"/>
  <c r="O169" i="11"/>
  <c r="O170" i="11"/>
  <c r="O171" i="11"/>
  <c r="O172" i="11"/>
  <c r="O173" i="11"/>
  <c r="O174" i="11"/>
  <c r="O175" i="11"/>
  <c r="D176" i="11"/>
  <c r="F176" i="11"/>
  <c r="O176" i="11"/>
  <c r="H176" i="11"/>
  <c r="J176" i="11"/>
  <c r="L176" i="11"/>
  <c r="N176" i="11"/>
  <c r="O177" i="11"/>
  <c r="O178" i="11"/>
  <c r="O179" i="11"/>
  <c r="O180" i="11"/>
  <c r="O181" i="11"/>
  <c r="D182" i="11"/>
  <c r="F182" i="11"/>
  <c r="O182" i="11"/>
  <c r="H182" i="11"/>
  <c r="J182" i="11"/>
  <c r="L182" i="11"/>
  <c r="N182" i="11"/>
  <c r="O183" i="11"/>
  <c r="O184" i="11"/>
  <c r="O185" i="11"/>
  <c r="O186" i="11"/>
  <c r="O187" i="11"/>
  <c r="O188" i="11"/>
  <c r="O191" i="11"/>
  <c r="D193" i="11"/>
  <c r="F193" i="11"/>
  <c r="H193" i="11"/>
  <c r="H192" i="11"/>
  <c r="J193" i="11"/>
  <c r="L193" i="11"/>
  <c r="N193" i="11"/>
  <c r="O194" i="11"/>
  <c r="O195" i="11"/>
  <c r="O196" i="11"/>
  <c r="O197" i="11"/>
  <c r="O198" i="11"/>
  <c r="O199" i="11"/>
  <c r="O200" i="11"/>
  <c r="O201" i="11"/>
  <c r="O202" i="11"/>
  <c r="D203" i="11"/>
  <c r="F203" i="11"/>
  <c r="H203" i="11"/>
  <c r="J203" i="11"/>
  <c r="L203" i="11"/>
  <c r="N203" i="11"/>
  <c r="O204" i="11"/>
  <c r="O205" i="11"/>
  <c r="O206" i="11"/>
  <c r="O207" i="11"/>
  <c r="O208" i="11"/>
  <c r="D209" i="11"/>
  <c r="D192" i="11"/>
  <c r="F209" i="11"/>
  <c r="H209" i="11"/>
  <c r="J209" i="11"/>
  <c r="L209" i="11"/>
  <c r="N209" i="11"/>
  <c r="O210" i="11"/>
  <c r="O211" i="11"/>
  <c r="O212" i="11"/>
  <c r="O213" i="11"/>
  <c r="O214" i="11"/>
  <c r="O215" i="11"/>
  <c r="O216" i="11"/>
  <c r="D219" i="11"/>
  <c r="F219" i="11"/>
  <c r="H219" i="11"/>
  <c r="J219" i="11"/>
  <c r="L219" i="11"/>
  <c r="N219" i="11"/>
  <c r="O220" i="11"/>
  <c r="O221" i="11"/>
  <c r="O222" i="11"/>
  <c r="O223" i="11"/>
  <c r="O224" i="11"/>
  <c r="O225" i="11"/>
  <c r="O226" i="11"/>
  <c r="O227" i="11"/>
  <c r="D228" i="11"/>
  <c r="F228" i="11"/>
  <c r="H228" i="11"/>
  <c r="J228" i="11"/>
  <c r="L228" i="11"/>
  <c r="L192" i="11"/>
  <c r="N228" i="11"/>
  <c r="O228" i="11"/>
  <c r="O229" i="11"/>
  <c r="O230" i="11"/>
  <c r="D232" i="11"/>
  <c r="F232" i="11"/>
  <c r="H232" i="11"/>
  <c r="J232" i="11"/>
  <c r="L232" i="11"/>
  <c r="N232" i="11"/>
  <c r="O233" i="11"/>
  <c r="O234" i="11"/>
  <c r="O235" i="11"/>
  <c r="O236" i="11"/>
  <c r="O237" i="11"/>
  <c r="O238" i="11"/>
  <c r="D239" i="11"/>
  <c r="F239" i="11"/>
  <c r="H239" i="11"/>
  <c r="J239" i="11"/>
  <c r="L239" i="11"/>
  <c r="N239" i="11"/>
  <c r="O239" i="11"/>
  <c r="O240" i="11"/>
  <c r="D241" i="11"/>
  <c r="F241" i="11"/>
  <c r="O241" i="11"/>
  <c r="H241" i="11"/>
  <c r="J241" i="11"/>
  <c r="L241" i="11"/>
  <c r="N241" i="11"/>
  <c r="O243" i="11"/>
  <c r="D247" i="11"/>
  <c r="F247" i="11"/>
  <c r="H247" i="11"/>
  <c r="O247" i="11"/>
  <c r="J247" i="11"/>
  <c r="L247" i="11"/>
  <c r="N247" i="11"/>
  <c r="O248" i="11"/>
  <c r="O249" i="11"/>
  <c r="O250" i="11"/>
  <c r="D252" i="11"/>
  <c r="F252" i="11"/>
  <c r="H252" i="11"/>
  <c r="H251" i="11"/>
  <c r="J252" i="11"/>
  <c r="L252" i="11"/>
  <c r="L251" i="11"/>
  <c r="N252" i="11"/>
  <c r="O253" i="11"/>
  <c r="O254" i="11"/>
  <c r="O255" i="11"/>
  <c r="O256" i="11"/>
  <c r="O257" i="11"/>
  <c r="O258" i="11"/>
  <c r="D259" i="11"/>
  <c r="F259" i="11"/>
  <c r="H259" i="11"/>
  <c r="J259" i="11"/>
  <c r="O259" i="11"/>
  <c r="L259" i="11"/>
  <c r="N259" i="11"/>
  <c r="O260" i="11"/>
  <c r="O261" i="11"/>
  <c r="O262" i="11"/>
  <c r="O263" i="11"/>
  <c r="D264" i="11"/>
  <c r="D251" i="11"/>
  <c r="F264" i="11"/>
  <c r="H264" i="11"/>
  <c r="J264" i="11"/>
  <c r="L264" i="11"/>
  <c r="N264" i="11"/>
  <c r="O265" i="11"/>
  <c r="O266" i="11"/>
  <c r="D267" i="11"/>
  <c r="F267" i="11"/>
  <c r="H267" i="11"/>
  <c r="J267" i="11"/>
  <c r="L267" i="11"/>
  <c r="N267" i="11"/>
  <c r="O267" i="11"/>
  <c r="O268" i="11"/>
  <c r="O269" i="11"/>
  <c r="O270" i="11"/>
  <c r="O271" i="11"/>
  <c r="O272" i="11"/>
  <c r="O273" i="11"/>
  <c r="D274" i="11"/>
  <c r="F274" i="11"/>
  <c r="H274" i="11"/>
  <c r="J274" i="11"/>
  <c r="L274" i="11"/>
  <c r="N274" i="11"/>
  <c r="O275" i="11"/>
  <c r="D276" i="11"/>
  <c r="F276" i="11"/>
  <c r="H276" i="11"/>
  <c r="J276" i="11"/>
  <c r="L276" i="11"/>
  <c r="N276" i="11"/>
  <c r="O277" i="11"/>
  <c r="O278" i="11"/>
  <c r="O279" i="11"/>
  <c r="O280" i="11"/>
  <c r="O281" i="11"/>
  <c r="O282" i="11"/>
  <c r="O283" i="11"/>
  <c r="O284" i="11"/>
  <c r="D285" i="11"/>
  <c r="F285" i="11"/>
  <c r="H285" i="11"/>
  <c r="O285" i="11"/>
  <c r="J285" i="11"/>
  <c r="L285" i="11"/>
  <c r="N285" i="11"/>
  <c r="O286" i="11"/>
  <c r="O287" i="11"/>
  <c r="O288" i="11"/>
  <c r="O289" i="11"/>
  <c r="O290" i="11"/>
  <c r="O291" i="11"/>
  <c r="O292" i="11"/>
  <c r="O293" i="11"/>
  <c r="O294" i="11"/>
  <c r="D295" i="11"/>
  <c r="F295" i="11"/>
  <c r="O295" i="11"/>
  <c r="H295" i="11"/>
  <c r="J295" i="11"/>
  <c r="L295" i="11"/>
  <c r="N295" i="11"/>
  <c r="O296" i="11"/>
  <c r="O297" i="11"/>
  <c r="O298" i="11"/>
  <c r="O299" i="11"/>
  <c r="D300" i="11"/>
  <c r="F300" i="11"/>
  <c r="H300" i="11"/>
  <c r="J300" i="11"/>
  <c r="L300" i="11"/>
  <c r="N300" i="11"/>
  <c r="O301" i="11"/>
  <c r="O302" i="11"/>
  <c r="O303" i="11"/>
  <c r="O304" i="11"/>
  <c r="O305" i="11"/>
  <c r="O306" i="11"/>
  <c r="O307" i="11"/>
  <c r="O308" i="11"/>
  <c r="O309" i="11"/>
  <c r="D311" i="11"/>
  <c r="F311" i="11"/>
  <c r="F310" i="11"/>
  <c r="H311" i="11"/>
  <c r="J311" i="11"/>
  <c r="J310" i="11"/>
  <c r="L311" i="11"/>
  <c r="N311" i="11"/>
  <c r="N310" i="11"/>
  <c r="O311" i="11"/>
  <c r="O312" i="11"/>
  <c r="O313" i="11"/>
  <c r="O314" i="11"/>
  <c r="O315" i="11"/>
  <c r="O316" i="11"/>
  <c r="O317" i="11"/>
  <c r="O318" i="11"/>
  <c r="O319" i="11"/>
  <c r="D320" i="11"/>
  <c r="F320" i="11"/>
  <c r="H320" i="11"/>
  <c r="J320" i="11"/>
  <c r="L320" i="11"/>
  <c r="N320" i="11"/>
  <c r="O321" i="11"/>
  <c r="O322" i="11"/>
  <c r="O323" i="11"/>
  <c r="O324" i="11"/>
  <c r="O325" i="11"/>
  <c r="O326" i="11"/>
  <c r="O327" i="11"/>
  <c r="O328" i="11"/>
  <c r="D329" i="11"/>
  <c r="F329" i="11"/>
  <c r="H329" i="11"/>
  <c r="J329" i="11"/>
  <c r="L329" i="11"/>
  <c r="N329" i="11"/>
  <c r="O329" i="11"/>
  <c r="O330" i="11"/>
  <c r="O331" i="11"/>
  <c r="D333" i="11"/>
  <c r="F333" i="11"/>
  <c r="F332" i="11"/>
  <c r="H333" i="11"/>
  <c r="J333" i="11"/>
  <c r="J332" i="11"/>
  <c r="L333" i="11"/>
  <c r="N333" i="11"/>
  <c r="O333" i="11"/>
  <c r="O334" i="11"/>
  <c r="O335" i="11"/>
  <c r="D336" i="11"/>
  <c r="F336" i="11"/>
  <c r="H336" i="11"/>
  <c r="J336" i="11"/>
  <c r="L336" i="11"/>
  <c r="N336" i="11"/>
  <c r="N332" i="11"/>
  <c r="O337" i="11"/>
  <c r="O338" i="11"/>
  <c r="O339" i="11"/>
  <c r="O340" i="11"/>
  <c r="O341" i="11"/>
  <c r="O342" i="11"/>
  <c r="O343" i="11"/>
  <c r="O344" i="11"/>
  <c r="O345" i="11"/>
  <c r="D346" i="11"/>
  <c r="F346" i="11"/>
  <c r="H346" i="11"/>
  <c r="J346" i="11"/>
  <c r="L346" i="11"/>
  <c r="N346" i="11"/>
  <c r="O347" i="11"/>
  <c r="O348" i="11"/>
  <c r="O349" i="11"/>
  <c r="O350" i="11"/>
  <c r="O351" i="11"/>
  <c r="O352" i="11"/>
  <c r="D353" i="11"/>
  <c r="F353" i="11"/>
  <c r="H353" i="11"/>
  <c r="J353" i="11"/>
  <c r="L353" i="11"/>
  <c r="N353" i="11"/>
  <c r="O353" i="11"/>
  <c r="O354" i="11"/>
  <c r="O355" i="11"/>
  <c r="O356" i="11"/>
  <c r="O357" i="11"/>
  <c r="O358" i="11"/>
  <c r="O359" i="11"/>
  <c r="O360" i="11"/>
  <c r="O361" i="11"/>
  <c r="O362" i="11"/>
  <c r="D363" i="11"/>
  <c r="F363" i="11"/>
  <c r="H363" i="11"/>
  <c r="O363" i="11"/>
  <c r="J363" i="11"/>
  <c r="L363" i="11"/>
  <c r="N363" i="11"/>
  <c r="O364" i="11"/>
  <c r="O365" i="11"/>
  <c r="O366" i="11"/>
  <c r="O367" i="11"/>
  <c r="O368" i="11"/>
  <c r="O369" i="11"/>
  <c r="O370" i="11"/>
  <c r="O371" i="11"/>
  <c r="O372" i="11"/>
  <c r="D373" i="11"/>
  <c r="F373" i="11"/>
  <c r="O373" i="11"/>
  <c r="H373" i="11"/>
  <c r="J373" i="11"/>
  <c r="L373" i="11"/>
  <c r="N373" i="11"/>
  <c r="O374" i="11"/>
  <c r="O375" i="11"/>
  <c r="D376" i="11"/>
  <c r="F376" i="11"/>
  <c r="H376" i="11"/>
  <c r="J376" i="11"/>
  <c r="L376" i="11"/>
  <c r="N376" i="11"/>
  <c r="O377" i="11"/>
  <c r="O378" i="11"/>
  <c r="O379" i="11"/>
  <c r="D381" i="11"/>
  <c r="F381" i="11"/>
  <c r="O381" i="11"/>
  <c r="H381" i="11"/>
  <c r="H380" i="11"/>
  <c r="J381" i="11"/>
  <c r="L381" i="11"/>
  <c r="L380" i="11"/>
  <c r="N381" i="11"/>
  <c r="O382" i="11"/>
  <c r="O383" i="11"/>
  <c r="O384" i="11"/>
  <c r="O385" i="11"/>
  <c r="O386" i="11"/>
  <c r="O387" i="11"/>
  <c r="D388" i="11"/>
  <c r="D380" i="11"/>
  <c r="F388" i="11"/>
  <c r="H388" i="11"/>
  <c r="J388" i="11"/>
  <c r="J380" i="11"/>
  <c r="L388" i="11"/>
  <c r="N388" i="11"/>
  <c r="O389" i="11"/>
  <c r="O390" i="11"/>
  <c r="O391" i="11"/>
  <c r="O392" i="11"/>
  <c r="O393" i="11"/>
  <c r="D394" i="11"/>
  <c r="F394" i="11"/>
  <c r="H394" i="11"/>
  <c r="J394" i="11"/>
  <c r="L394" i="11"/>
  <c r="N394" i="11"/>
  <c r="N380" i="11"/>
  <c r="O395" i="11"/>
  <c r="O396" i="11"/>
  <c r="O397" i="11"/>
  <c r="D399" i="11"/>
  <c r="F399" i="11"/>
  <c r="H399" i="11"/>
  <c r="J399" i="11"/>
  <c r="L399" i="11"/>
  <c r="N399" i="11"/>
  <c r="O400" i="11"/>
  <c r="O401" i="11"/>
  <c r="O402" i="11"/>
  <c r="O403" i="11"/>
  <c r="O404" i="11"/>
  <c r="O405" i="11"/>
  <c r="O406" i="11"/>
  <c r="O407" i="11"/>
  <c r="D408" i="11"/>
  <c r="F408" i="11"/>
  <c r="H408" i="11"/>
  <c r="J408" i="11"/>
  <c r="J398" i="11"/>
  <c r="L408" i="11"/>
  <c r="N408" i="11"/>
  <c r="O408" i="11"/>
  <c r="O409" i="11"/>
  <c r="O410" i="11"/>
  <c r="O411" i="11"/>
  <c r="O412" i="11"/>
  <c r="O413" i="11"/>
  <c r="O414" i="11"/>
  <c r="O415" i="11"/>
  <c r="O416" i="11"/>
  <c r="D417" i="11"/>
  <c r="O417" i="11"/>
  <c r="F417" i="11"/>
  <c r="H417" i="11"/>
  <c r="J417" i="11"/>
  <c r="L417" i="11"/>
  <c r="N417" i="11"/>
  <c r="N398" i="11"/>
  <c r="O418" i="11"/>
  <c r="O419" i="11"/>
  <c r="D420" i="11"/>
  <c r="F420" i="11"/>
  <c r="H420" i="11"/>
  <c r="J420" i="11"/>
  <c r="L420" i="11"/>
  <c r="N420" i="11"/>
  <c r="O420" i="11"/>
  <c r="O421" i="11"/>
  <c r="O422" i="11"/>
  <c r="D423" i="11"/>
  <c r="O423" i="11"/>
  <c r="F423" i="11"/>
  <c r="H423" i="11"/>
  <c r="J423" i="11"/>
  <c r="L423" i="11"/>
  <c r="N423" i="11"/>
  <c r="O424" i="11"/>
  <c r="D425" i="11"/>
  <c r="F425" i="11"/>
  <c r="O425" i="11"/>
  <c r="H425" i="11"/>
  <c r="J425" i="11"/>
  <c r="L425" i="11"/>
  <c r="N425" i="11"/>
  <c r="O426" i="11"/>
  <c r="O427" i="11"/>
  <c r="D428" i="11"/>
  <c r="F428" i="11"/>
  <c r="O428" i="11"/>
  <c r="H428" i="11"/>
  <c r="J428" i="11"/>
  <c r="L428" i="11"/>
  <c r="N428" i="11"/>
  <c r="O429" i="11"/>
  <c r="H435" i="11"/>
  <c r="H436" i="11"/>
  <c r="H437" i="11"/>
  <c r="C447" i="11"/>
  <c r="C448" i="11"/>
  <c r="C449" i="11"/>
  <c r="C450" i="11"/>
  <c r="J450" i="11"/>
  <c r="K450" i="11"/>
  <c r="C451" i="11"/>
  <c r="C452" i="11"/>
  <c r="C453" i="11"/>
  <c r="C455" i="11"/>
  <c r="C454" i="11"/>
  <c r="C456" i="11"/>
  <c r="C457" i="11"/>
  <c r="C458" i="11"/>
  <c r="C459" i="11"/>
  <c r="C460" i="11"/>
  <c r="C461" i="11"/>
  <c r="C462" i="11"/>
  <c r="C463" i="11"/>
  <c r="C464" i="11"/>
  <c r="C465" i="11"/>
  <c r="C466" i="11"/>
  <c r="C467" i="11"/>
  <c r="C468" i="11"/>
  <c r="C469" i="11"/>
  <c r="C470" i="11"/>
  <c r="C471" i="11"/>
  <c r="C472" i="11"/>
  <c r="C473" i="11"/>
  <c r="C474" i="11"/>
  <c r="C475" i="11"/>
  <c r="C476" i="11"/>
  <c r="C477" i="11"/>
  <c r="C478" i="11"/>
  <c r="C479" i="11"/>
  <c r="C480" i="11"/>
  <c r="C481" i="11"/>
  <c r="C482" i="11"/>
  <c r="C483" i="11"/>
  <c r="J451" i="11"/>
  <c r="J452" i="11"/>
  <c r="C484" i="11"/>
  <c r="K451" i="11"/>
  <c r="K452" i="11"/>
  <c r="C486" i="11"/>
  <c r="C487" i="11"/>
  <c r="C488" i="11"/>
  <c r="C489" i="11"/>
  <c r="C490" i="11"/>
  <c r="C491" i="11"/>
  <c r="C492" i="11"/>
  <c r="C493" i="11"/>
  <c r="C494" i="11"/>
  <c r="C495" i="11"/>
  <c r="C496" i="11"/>
  <c r="C497" i="11"/>
  <c r="C498" i="11"/>
  <c r="C499" i="11"/>
  <c r="C500" i="11"/>
  <c r="C501" i="11"/>
  <c r="C502" i="11"/>
  <c r="C503" i="11"/>
  <c r="C505" i="11"/>
  <c r="C504" i="11"/>
  <c r="D72" i="16"/>
  <c r="C506" i="11"/>
  <c r="C507" i="11"/>
  <c r="C508" i="11"/>
  <c r="C509" i="11"/>
  <c r="C510" i="11"/>
  <c r="C511" i="11"/>
  <c r="C512" i="11"/>
  <c r="C514" i="11"/>
  <c r="C515" i="11"/>
  <c r="C516" i="11"/>
  <c r="C517" i="11"/>
  <c r="C519" i="11"/>
  <c r="C520" i="11"/>
  <c r="C521" i="11"/>
  <c r="C522" i="11"/>
  <c r="C523" i="11"/>
  <c r="E6" i="4"/>
  <c r="E5" i="4"/>
  <c r="G6" i="4"/>
  <c r="I6" i="4"/>
  <c r="I5" i="4"/>
  <c r="K6" i="4"/>
  <c r="K5" i="4"/>
  <c r="M6" i="4"/>
  <c r="M5" i="4"/>
  <c r="O6" i="4"/>
  <c r="O5" i="4"/>
  <c r="P7" i="4"/>
  <c r="P8" i="4"/>
  <c r="P9" i="4"/>
  <c r="P10" i="4"/>
  <c r="P11" i="4"/>
  <c r="P12" i="4"/>
  <c r="P13" i="4"/>
  <c r="P14" i="4"/>
  <c r="P15" i="4"/>
  <c r="P16" i="4"/>
  <c r="P17" i="4"/>
  <c r="P18" i="4"/>
  <c r="P19" i="4"/>
  <c r="P20" i="4"/>
  <c r="P21" i="4"/>
  <c r="E23" i="4"/>
  <c r="G23" i="4"/>
  <c r="G22" i="4"/>
  <c r="I23" i="4"/>
  <c r="K23" i="4"/>
  <c r="M23" i="4"/>
  <c r="O23" i="4"/>
  <c r="O22" i="4"/>
  <c r="P24" i="4"/>
  <c r="P25" i="4"/>
  <c r="E26" i="4"/>
  <c r="G26" i="4"/>
  <c r="I26" i="4"/>
  <c r="K26" i="4"/>
  <c r="K22" i="4"/>
  <c r="M26" i="4"/>
  <c r="O26" i="4"/>
  <c r="P27" i="4"/>
  <c r="P28" i="4"/>
  <c r="P29" i="4"/>
  <c r="P30" i="4"/>
  <c r="E31" i="4"/>
  <c r="I349" i="4"/>
  <c r="G31" i="4"/>
  <c r="I31" i="4"/>
  <c r="K31" i="4"/>
  <c r="M31" i="4"/>
  <c r="O31" i="4"/>
  <c r="P32" i="4"/>
  <c r="P33" i="4"/>
  <c r="P34" i="4"/>
  <c r="P35" i="4"/>
  <c r="P36" i="4"/>
  <c r="P37" i="4"/>
  <c r="P38" i="4"/>
  <c r="E40" i="4"/>
  <c r="G40" i="4"/>
  <c r="I40" i="4"/>
  <c r="K40" i="4"/>
  <c r="M40" i="4"/>
  <c r="M39" i="4"/>
  <c r="O40" i="4"/>
  <c r="P41" i="4"/>
  <c r="E42" i="4"/>
  <c r="E39" i="4"/>
  <c r="G42" i="4"/>
  <c r="I42" i="4"/>
  <c r="K42" i="4"/>
  <c r="M42" i="4"/>
  <c r="O42" i="4"/>
  <c r="P43" i="4"/>
  <c r="P44" i="4"/>
  <c r="E45" i="4"/>
  <c r="G45" i="4"/>
  <c r="I45" i="4"/>
  <c r="K45" i="4"/>
  <c r="M45" i="4"/>
  <c r="O45" i="4"/>
  <c r="P45" i="4"/>
  <c r="P46" i="4"/>
  <c r="E47" i="4"/>
  <c r="G47" i="4"/>
  <c r="P47" i="4"/>
  <c r="I47" i="4"/>
  <c r="K47" i="4"/>
  <c r="M47" i="4"/>
  <c r="O47" i="4"/>
  <c r="P48" i="4"/>
  <c r="P49" i="4"/>
  <c r="P50" i="4"/>
  <c r="E51" i="4"/>
  <c r="G51" i="4"/>
  <c r="I51" i="4"/>
  <c r="I39" i="4"/>
  <c r="K51" i="4"/>
  <c r="M51" i="4"/>
  <c r="O51" i="4"/>
  <c r="P51" i="4"/>
  <c r="P52" i="4"/>
  <c r="I53" i="4"/>
  <c r="E54" i="4"/>
  <c r="E53" i="4"/>
  <c r="G54" i="4"/>
  <c r="I54" i="4"/>
  <c r="K54" i="4"/>
  <c r="K53" i="4"/>
  <c r="M54" i="4"/>
  <c r="M53" i="4"/>
  <c r="O54" i="4"/>
  <c r="O53" i="4"/>
  <c r="P55" i="4"/>
  <c r="P56" i="4"/>
  <c r="E57" i="4"/>
  <c r="G57" i="4"/>
  <c r="I57" i="4"/>
  <c r="K57" i="4"/>
  <c r="M57" i="4"/>
  <c r="O57" i="4"/>
  <c r="P57" i="4"/>
  <c r="D347" i="4"/>
  <c r="C5" i="15"/>
  <c r="P58" i="4"/>
  <c r="P59" i="4"/>
  <c r="P60" i="4"/>
  <c r="P61" i="4"/>
  <c r="P62" i="4"/>
  <c r="G64" i="4"/>
  <c r="G63" i="4"/>
  <c r="E65" i="4"/>
  <c r="P65" i="4"/>
  <c r="G65" i="4"/>
  <c r="I65" i="4"/>
  <c r="I64" i="4"/>
  <c r="I63" i="4"/>
  <c r="K65" i="4"/>
  <c r="K64" i="4"/>
  <c r="K63" i="4"/>
  <c r="M65" i="4"/>
  <c r="M64" i="4"/>
  <c r="M63" i="4"/>
  <c r="O65" i="4"/>
  <c r="O64" i="4"/>
  <c r="O63" i="4"/>
  <c r="P66" i="4"/>
  <c r="P67" i="4"/>
  <c r="P69" i="4"/>
  <c r="P70" i="4"/>
  <c r="E72" i="4"/>
  <c r="G72" i="4"/>
  <c r="I72" i="4"/>
  <c r="I71" i="4"/>
  <c r="K72" i="4"/>
  <c r="M72" i="4"/>
  <c r="O72" i="4"/>
  <c r="P73" i="4"/>
  <c r="P74" i="4"/>
  <c r="P75" i="4"/>
  <c r="E76" i="4"/>
  <c r="G76" i="4"/>
  <c r="I76" i="4"/>
  <c r="K76" i="4"/>
  <c r="M76" i="4"/>
  <c r="O76" i="4"/>
  <c r="P77" i="4"/>
  <c r="P78" i="4"/>
  <c r="P79" i="4"/>
  <c r="P80" i="4"/>
  <c r="E81" i="4"/>
  <c r="G81" i="4"/>
  <c r="I81" i="4"/>
  <c r="K81" i="4"/>
  <c r="M81" i="4"/>
  <c r="O81" i="4"/>
  <c r="P81" i="4"/>
  <c r="P82" i="4"/>
  <c r="P83" i="4"/>
  <c r="P84" i="4"/>
  <c r="P85" i="4"/>
  <c r="P86" i="4"/>
  <c r="P87" i="4"/>
  <c r="E88" i="4"/>
  <c r="G88" i="4"/>
  <c r="I88" i="4"/>
  <c r="K88" i="4"/>
  <c r="M88" i="4"/>
  <c r="O88" i="4"/>
  <c r="P89" i="4"/>
  <c r="P90" i="4"/>
  <c r="P91" i="4"/>
  <c r="P92" i="4"/>
  <c r="P93" i="4"/>
  <c r="P94" i="4"/>
  <c r="P95" i="4"/>
  <c r="P96" i="4"/>
  <c r="P97" i="4"/>
  <c r="P98" i="4"/>
  <c r="E99" i="4"/>
  <c r="P99" i="4"/>
  <c r="G99" i="4"/>
  <c r="I99" i="4"/>
  <c r="K99" i="4"/>
  <c r="M99" i="4"/>
  <c r="O99" i="4"/>
  <c r="P100" i="4"/>
  <c r="P101" i="4"/>
  <c r="P102" i="4"/>
  <c r="P103" i="4"/>
  <c r="P104" i="4"/>
  <c r="P105" i="4"/>
  <c r="P106" i="4"/>
  <c r="P107" i="4"/>
  <c r="P108" i="4"/>
  <c r="E109" i="4"/>
  <c r="G109" i="4"/>
  <c r="P109" i="4"/>
  <c r="I109" i="4"/>
  <c r="K109" i="4"/>
  <c r="M109" i="4"/>
  <c r="M71" i="4"/>
  <c r="O109" i="4"/>
  <c r="P110" i="4"/>
  <c r="P111" i="4"/>
  <c r="P112" i="4"/>
  <c r="E113" i="4"/>
  <c r="E71" i="4"/>
  <c r="G113" i="4"/>
  <c r="I113" i="4"/>
  <c r="K113" i="4"/>
  <c r="M113" i="4"/>
  <c r="O113" i="4"/>
  <c r="P113" i="4"/>
  <c r="P114" i="4"/>
  <c r="P115" i="4"/>
  <c r="P116" i="4"/>
  <c r="P117" i="4"/>
  <c r="P118" i="4"/>
  <c r="P119" i="4"/>
  <c r="P120" i="4"/>
  <c r="P121" i="4"/>
  <c r="P122" i="4"/>
  <c r="P123" i="4"/>
  <c r="P124" i="4"/>
  <c r="P125" i="4"/>
  <c r="P126" i="4"/>
  <c r="P127" i="4"/>
  <c r="E128" i="4"/>
  <c r="P128" i="4"/>
  <c r="G128" i="4"/>
  <c r="I128" i="4"/>
  <c r="K128" i="4"/>
  <c r="M128" i="4"/>
  <c r="O128" i="4"/>
  <c r="P129" i="4"/>
  <c r="P130" i="4"/>
  <c r="P131" i="4"/>
  <c r="P132" i="4"/>
  <c r="P133" i="4"/>
  <c r="P134" i="4"/>
  <c r="E135" i="4"/>
  <c r="G135" i="4"/>
  <c r="P135" i="4"/>
  <c r="I135" i="4"/>
  <c r="K135" i="4"/>
  <c r="M135" i="4"/>
  <c r="O135" i="4"/>
  <c r="P136" i="4"/>
  <c r="P137" i="4"/>
  <c r="P138" i="4"/>
  <c r="P139" i="4"/>
  <c r="P140" i="4"/>
  <c r="E142" i="4"/>
  <c r="G142" i="4"/>
  <c r="I142" i="4"/>
  <c r="K142" i="4"/>
  <c r="M142" i="4"/>
  <c r="O142" i="4"/>
  <c r="P143" i="4"/>
  <c r="P144" i="4"/>
  <c r="P145" i="4"/>
  <c r="P146" i="4"/>
  <c r="P147" i="4"/>
  <c r="P148" i="4"/>
  <c r="P149" i="4"/>
  <c r="P150" i="4"/>
  <c r="P151" i="4"/>
  <c r="P152" i="4"/>
  <c r="P153" i="4"/>
  <c r="P154" i="4"/>
  <c r="P155" i="4"/>
  <c r="P156" i="4"/>
  <c r="P157" i="4"/>
  <c r="P158" i="4"/>
  <c r="P159" i="4"/>
  <c r="E160" i="4"/>
  <c r="G160" i="4"/>
  <c r="I160" i="4"/>
  <c r="K160" i="4"/>
  <c r="M160" i="4"/>
  <c r="O160" i="4"/>
  <c r="P161" i="4"/>
  <c r="P162" i="4"/>
  <c r="P163" i="4"/>
  <c r="P164" i="4"/>
  <c r="P165" i="4"/>
  <c r="P166" i="4"/>
  <c r="P167" i="4"/>
  <c r="P168" i="4"/>
  <c r="P169" i="4"/>
  <c r="P170" i="4"/>
  <c r="E171" i="4"/>
  <c r="G171" i="4"/>
  <c r="P171" i="4"/>
  <c r="I171" i="4"/>
  <c r="K171" i="4"/>
  <c r="M171" i="4"/>
  <c r="O171" i="4"/>
  <c r="P172" i="4"/>
  <c r="P173" i="4"/>
  <c r="P174" i="4"/>
  <c r="P175" i="4"/>
  <c r="P176" i="4"/>
  <c r="P177" i="4"/>
  <c r="P178" i="4"/>
  <c r="P179" i="4"/>
  <c r="P180" i="4"/>
  <c r="P181" i="4"/>
  <c r="P182" i="4"/>
  <c r="P183" i="4"/>
  <c r="P184" i="4"/>
  <c r="E185" i="4"/>
  <c r="G185" i="4"/>
  <c r="I185" i="4"/>
  <c r="K185" i="4"/>
  <c r="M185" i="4"/>
  <c r="O185" i="4"/>
  <c r="P185" i="4"/>
  <c r="P186" i="4"/>
  <c r="P187" i="4"/>
  <c r="P188" i="4"/>
  <c r="P189" i="4"/>
  <c r="P190" i="4"/>
  <c r="P191" i="4"/>
  <c r="P192" i="4"/>
  <c r="P193" i="4"/>
  <c r="P194" i="4"/>
  <c r="P195" i="4"/>
  <c r="E197" i="4"/>
  <c r="G197" i="4"/>
  <c r="P197" i="4"/>
  <c r="I197" i="4"/>
  <c r="K197" i="4"/>
  <c r="M197" i="4"/>
  <c r="O197" i="4"/>
  <c r="P198" i="4"/>
  <c r="E199" i="4"/>
  <c r="G199" i="4"/>
  <c r="P199" i="4"/>
  <c r="I199" i="4"/>
  <c r="K199" i="4"/>
  <c r="M199" i="4"/>
  <c r="O199" i="4"/>
  <c r="P200" i="4"/>
  <c r="P201" i="4"/>
  <c r="E202" i="4"/>
  <c r="G202" i="4"/>
  <c r="I202" i="4"/>
  <c r="K202" i="4"/>
  <c r="M202" i="4"/>
  <c r="O202" i="4"/>
  <c r="P203" i="4"/>
  <c r="E204" i="4"/>
  <c r="G204" i="4"/>
  <c r="I204" i="4"/>
  <c r="K204" i="4"/>
  <c r="K196" i="4"/>
  <c r="M204" i="4"/>
  <c r="O204" i="4"/>
  <c r="P205" i="4"/>
  <c r="P206" i="4"/>
  <c r="P207" i="4"/>
  <c r="E208" i="4"/>
  <c r="G208" i="4"/>
  <c r="I208" i="4"/>
  <c r="K208" i="4"/>
  <c r="M208" i="4"/>
  <c r="O208" i="4"/>
  <c r="O196" i="4"/>
  <c r="P209" i="4"/>
  <c r="E212" i="4"/>
  <c r="G212" i="4"/>
  <c r="I212" i="4"/>
  <c r="K212" i="4"/>
  <c r="M212" i="4"/>
  <c r="O212" i="4"/>
  <c r="P213" i="4"/>
  <c r="P214" i="4"/>
  <c r="P215" i="4"/>
  <c r="P216" i="4"/>
  <c r="P217" i="4"/>
  <c r="P218" i="4"/>
  <c r="P219" i="4"/>
  <c r="P220" i="4"/>
  <c r="P221" i="4"/>
  <c r="P222" i="4"/>
  <c r="E223" i="4"/>
  <c r="G223" i="4"/>
  <c r="P223" i="4"/>
  <c r="I223" i="4"/>
  <c r="K223" i="4"/>
  <c r="M223" i="4"/>
  <c r="O223" i="4"/>
  <c r="P224" i="4"/>
  <c r="P225" i="4"/>
  <c r="P226" i="4"/>
  <c r="P227" i="4"/>
  <c r="E228" i="4"/>
  <c r="G228" i="4"/>
  <c r="I228" i="4"/>
  <c r="K228" i="4"/>
  <c r="M228" i="4"/>
  <c r="O228" i="4"/>
  <c r="O211" i="4"/>
  <c r="O210" i="4"/>
  <c r="P229" i="4"/>
  <c r="P230" i="4"/>
  <c r="P231" i="4"/>
  <c r="P232" i="4"/>
  <c r="P233" i="4"/>
  <c r="P234" i="4"/>
  <c r="P235" i="4"/>
  <c r="P236" i="4"/>
  <c r="P237" i="4"/>
  <c r="E238" i="4"/>
  <c r="G238" i="4"/>
  <c r="I238" i="4"/>
  <c r="K238" i="4"/>
  <c r="K211" i="4"/>
  <c r="K210" i="4"/>
  <c r="M238" i="4"/>
  <c r="O238" i="4"/>
  <c r="P239" i="4"/>
  <c r="P240" i="4"/>
  <c r="E241" i="4"/>
  <c r="G241" i="4"/>
  <c r="I241" i="4"/>
  <c r="K241" i="4"/>
  <c r="P241" i="4"/>
  <c r="M241" i="4"/>
  <c r="O241" i="4"/>
  <c r="P242" i="4"/>
  <c r="P243" i="4"/>
  <c r="P244" i="4"/>
  <c r="P245" i="4"/>
  <c r="P246" i="4"/>
  <c r="P247" i="4"/>
  <c r="P248" i="4"/>
  <c r="P249" i="4"/>
  <c r="P250" i="4"/>
  <c r="P251" i="4"/>
  <c r="P252" i="4"/>
  <c r="P253" i="4"/>
  <c r="P254" i="4"/>
  <c r="P255" i="4"/>
  <c r="P256" i="4"/>
  <c r="P257" i="4"/>
  <c r="P258" i="4"/>
  <c r="P259" i="4"/>
  <c r="E262" i="4"/>
  <c r="P262" i="4"/>
  <c r="G262" i="4"/>
  <c r="I262" i="4"/>
  <c r="K262" i="4"/>
  <c r="M262" i="4"/>
  <c r="O262" i="4"/>
  <c r="P263" i="4"/>
  <c r="P264" i="4"/>
  <c r="P265" i="4"/>
  <c r="P266" i="4"/>
  <c r="P267" i="4"/>
  <c r="P268" i="4"/>
  <c r="P269" i="4"/>
  <c r="P270" i="4"/>
  <c r="P271" i="4"/>
  <c r="P272" i="4"/>
  <c r="E273" i="4"/>
  <c r="G273" i="4"/>
  <c r="G261" i="4"/>
  <c r="G260" i="4"/>
  <c r="I273" i="4"/>
  <c r="K273" i="4"/>
  <c r="M273" i="4"/>
  <c r="O273" i="4"/>
  <c r="P274" i="4"/>
  <c r="P275" i="4"/>
  <c r="E276" i="4"/>
  <c r="P276" i="4"/>
  <c r="G276" i="4"/>
  <c r="I276" i="4"/>
  <c r="I261" i="4"/>
  <c r="K276" i="4"/>
  <c r="M276" i="4"/>
  <c r="O276" i="4"/>
  <c r="P277" i="4"/>
  <c r="P278" i="4"/>
  <c r="P279" i="4"/>
  <c r="E280" i="4"/>
  <c r="G280" i="4"/>
  <c r="I280" i="4"/>
  <c r="K280" i="4"/>
  <c r="M280" i="4"/>
  <c r="O280" i="4"/>
  <c r="P281" i="4"/>
  <c r="P282" i="4"/>
  <c r="P283" i="4"/>
  <c r="E284" i="4"/>
  <c r="G284" i="4"/>
  <c r="I284" i="4"/>
  <c r="K284" i="4"/>
  <c r="K261" i="4"/>
  <c r="K260" i="4"/>
  <c r="M284" i="4"/>
  <c r="O284" i="4"/>
  <c r="P285" i="4"/>
  <c r="E286" i="4"/>
  <c r="G286" i="4"/>
  <c r="I286" i="4"/>
  <c r="K286" i="4"/>
  <c r="M286" i="4"/>
  <c r="O286" i="4"/>
  <c r="P287" i="4"/>
  <c r="P288" i="4"/>
  <c r="P289" i="4"/>
  <c r="E290" i="4"/>
  <c r="G290" i="4"/>
  <c r="I290" i="4"/>
  <c r="K290" i="4"/>
  <c r="M290" i="4"/>
  <c r="O290" i="4"/>
  <c r="P291" i="4"/>
  <c r="P292" i="4"/>
  <c r="P293" i="4"/>
  <c r="E296" i="4"/>
  <c r="E295" i="4"/>
  <c r="G296" i="4"/>
  <c r="I296" i="4"/>
  <c r="I295" i="4"/>
  <c r="K296" i="4"/>
  <c r="K295" i="4"/>
  <c r="M296" i="4"/>
  <c r="M295" i="4"/>
  <c r="O296" i="4"/>
  <c r="O295" i="4"/>
  <c r="P297" i="4"/>
  <c r="P298" i="4"/>
  <c r="E300" i="4"/>
  <c r="E299" i="4"/>
  <c r="G300" i="4"/>
  <c r="I300" i="4"/>
  <c r="I299" i="4"/>
  <c r="K300" i="4"/>
  <c r="K299" i="4"/>
  <c r="M300" i="4"/>
  <c r="M299" i="4"/>
  <c r="O300" i="4"/>
  <c r="O299" i="4"/>
  <c r="O294" i="4"/>
  <c r="P301" i="4"/>
  <c r="P302" i="4"/>
  <c r="P303" i="4"/>
  <c r="P304" i="4"/>
  <c r="P305" i="4"/>
  <c r="P306" i="4"/>
  <c r="I307" i="4"/>
  <c r="E308" i="4"/>
  <c r="E307" i="4"/>
  <c r="G308" i="4"/>
  <c r="I308" i="4"/>
  <c r="K308" i="4"/>
  <c r="K307" i="4"/>
  <c r="M308" i="4"/>
  <c r="M307" i="4"/>
  <c r="O308" i="4"/>
  <c r="O307" i="4"/>
  <c r="P309" i="4"/>
  <c r="P311" i="4"/>
  <c r="P312" i="4"/>
  <c r="I313" i="4"/>
  <c r="M313" i="4"/>
  <c r="E314" i="4"/>
  <c r="E313" i="4"/>
  <c r="P313" i="4"/>
  <c r="G314" i="4"/>
  <c r="G313" i="4"/>
  <c r="I314" i="4"/>
  <c r="K314" i="4"/>
  <c r="K313" i="4"/>
  <c r="M314" i="4"/>
  <c r="O314" i="4"/>
  <c r="O313" i="4"/>
  <c r="P315" i="4"/>
  <c r="P316" i="4"/>
  <c r="P317" i="4"/>
  <c r="P318" i="4"/>
  <c r="E320" i="4"/>
  <c r="E319" i="4"/>
  <c r="G320" i="4"/>
  <c r="I320" i="4"/>
  <c r="K320" i="4"/>
  <c r="M320" i="4"/>
  <c r="M319" i="4"/>
  <c r="O320" i="4"/>
  <c r="P321" i="4"/>
  <c r="P322" i="4"/>
  <c r="E323" i="4"/>
  <c r="G323" i="4"/>
  <c r="I323" i="4"/>
  <c r="I319" i="4"/>
  <c r="K323" i="4"/>
  <c r="M323" i="4"/>
  <c r="O323" i="4"/>
  <c r="P324" i="4"/>
  <c r="E325" i="4"/>
  <c r="G325" i="4"/>
  <c r="I325" i="4"/>
  <c r="K325" i="4"/>
  <c r="M325" i="4"/>
  <c r="O325" i="4"/>
  <c r="P326" i="4"/>
  <c r="P327" i="4"/>
  <c r="E329" i="4"/>
  <c r="E328" i="4"/>
  <c r="G329" i="4"/>
  <c r="I329" i="4"/>
  <c r="I328" i="4"/>
  <c r="K329" i="4"/>
  <c r="K328" i="4"/>
  <c r="M329" i="4"/>
  <c r="M328" i="4"/>
  <c r="O329" i="4"/>
  <c r="O328" i="4"/>
  <c r="P330" i="4"/>
  <c r="P331" i="4"/>
  <c r="P332" i="4"/>
  <c r="K333" i="4"/>
  <c r="E335" i="4"/>
  <c r="E334" i="4"/>
  <c r="E333" i="4"/>
  <c r="G335" i="4"/>
  <c r="I335" i="4"/>
  <c r="I334" i="4"/>
  <c r="I333" i="4"/>
  <c r="K335" i="4"/>
  <c r="K334" i="4"/>
  <c r="M335" i="4"/>
  <c r="M334" i="4"/>
  <c r="M333" i="4"/>
  <c r="O335" i="4"/>
  <c r="O334" i="4"/>
  <c r="O333" i="4"/>
  <c r="P336" i="4"/>
  <c r="P337" i="4"/>
  <c r="P338" i="4"/>
  <c r="P339" i="4"/>
  <c r="P340" i="4"/>
  <c r="I346" i="4"/>
  <c r="I347" i="4"/>
  <c r="I348" i="4"/>
  <c r="I350" i="4"/>
  <c r="I351" i="4"/>
  <c r="I352" i="4"/>
  <c r="I353" i="4"/>
  <c r="I354" i="4"/>
  <c r="I355" i="4"/>
  <c r="I358" i="4"/>
  <c r="D374" i="4"/>
  <c r="D375" i="4"/>
  <c r="D41" i="15"/>
  <c r="D376" i="4"/>
  <c r="D377" i="4"/>
  <c r="D43" i="15"/>
  <c r="D378" i="4"/>
  <c r="D379" i="4"/>
  <c r="D45" i="15"/>
  <c r="D380" i="4"/>
  <c r="D46" i="15"/>
  <c r="D382" i="4"/>
  <c r="D48" i="15"/>
  <c r="D383" i="4"/>
  <c r="D384" i="4"/>
  <c r="D50" i="15"/>
  <c r="D385" i="4"/>
  <c r="D51" i="15"/>
  <c r="D386" i="4"/>
  <c r="D387" i="4"/>
  <c r="D388" i="4"/>
  <c r="D54" i="15"/>
  <c r="D389" i="4"/>
  <c r="D390" i="4"/>
  <c r="D391" i="4"/>
  <c r="D57" i="15"/>
  <c r="D392" i="4"/>
  <c r="D393" i="4"/>
  <c r="D59" i="15"/>
  <c r="D394" i="4"/>
  <c r="D60" i="15"/>
  <c r="D395" i="4"/>
  <c r="D396" i="4"/>
  <c r="D397" i="4"/>
  <c r="D63" i="15"/>
  <c r="D398" i="4"/>
  <c r="D399" i="4"/>
  <c r="D400" i="4"/>
  <c r="D66" i="15"/>
  <c r="D401" i="4"/>
  <c r="D402" i="4"/>
  <c r="D68" i="15"/>
  <c r="D403" i="4"/>
  <c r="D69" i="15"/>
  <c r="D404" i="4"/>
  <c r="D405" i="4"/>
  <c r="D71" i="15"/>
  <c r="D406" i="4"/>
  <c r="D72" i="15"/>
  <c r="D407" i="4"/>
  <c r="D408" i="4"/>
  <c r="D409" i="4"/>
  <c r="D75" i="15"/>
  <c r="D410" i="4"/>
  <c r="D411" i="4"/>
  <c r="D413" i="4"/>
  <c r="D414" i="4"/>
  <c r="D78" i="15"/>
  <c r="D415" i="4"/>
  <c r="D416" i="4"/>
  <c r="D80" i="15"/>
  <c r="D417" i="4"/>
  <c r="D418" i="4"/>
  <c r="D82" i="15"/>
  <c r="D419" i="4"/>
  <c r="D420" i="4"/>
  <c r="D84" i="15"/>
  <c r="D421" i="4"/>
  <c r="D422" i="4"/>
  <c r="D86" i="15"/>
  <c r="D423" i="4"/>
  <c r="D424" i="4"/>
  <c r="D88" i="15"/>
  <c r="D425" i="4"/>
  <c r="D426" i="4"/>
  <c r="D90" i="15"/>
  <c r="D427" i="4"/>
  <c r="D428" i="4"/>
  <c r="D92" i="15"/>
  <c r="D429" i="4"/>
  <c r="D430" i="4"/>
  <c r="D94" i="15"/>
  <c r="D432" i="4"/>
  <c r="D433" i="4"/>
  <c r="D434" i="4"/>
  <c r="D431" i="4"/>
  <c r="D435" i="4"/>
  <c r="D99" i="15"/>
  <c r="D436" i="4"/>
  <c r="D437" i="4"/>
  <c r="D101" i="15"/>
  <c r="D438" i="4"/>
  <c r="D439" i="4"/>
  <c r="D103" i="15"/>
  <c r="D441" i="4"/>
  <c r="D440" i="4"/>
  <c r="D442" i="4"/>
  <c r="D106" i="15"/>
  <c r="D443" i="4"/>
  <c r="D107" i="15"/>
  <c r="D444" i="4"/>
  <c r="D108" i="15"/>
  <c r="D446" i="4"/>
  <c r="D447" i="4"/>
  <c r="D111" i="15"/>
  <c r="D448" i="4"/>
  <c r="D112" i="15"/>
  <c r="D449" i="4"/>
  <c r="D113" i="15"/>
  <c r="D450" i="4"/>
  <c r="D114" i="15"/>
  <c r="E6" i="17"/>
  <c r="F6" i="17"/>
  <c r="C15" i="17"/>
  <c r="C26" i="17"/>
  <c r="D24" i="16"/>
  <c r="C40" i="15"/>
  <c r="D40" i="15"/>
  <c r="C41" i="15"/>
  <c r="C42" i="15"/>
  <c r="D42" i="15"/>
  <c r="C43" i="15"/>
  <c r="C44" i="15"/>
  <c r="D44" i="15"/>
  <c r="C45" i="15"/>
  <c r="C46" i="15"/>
  <c r="C48" i="15"/>
  <c r="C49" i="15"/>
  <c r="D49" i="15"/>
  <c r="C50" i="15"/>
  <c r="C51" i="15"/>
  <c r="C52" i="15"/>
  <c r="D52" i="15"/>
  <c r="C53" i="15"/>
  <c r="D53" i="15"/>
  <c r="C54" i="15"/>
  <c r="C55" i="15"/>
  <c r="D55" i="15"/>
  <c r="C56" i="15"/>
  <c r="D56" i="15"/>
  <c r="C57" i="15"/>
  <c r="C58" i="15"/>
  <c r="D58" i="15"/>
  <c r="C59" i="15"/>
  <c r="C60" i="15"/>
  <c r="C61" i="15"/>
  <c r="D61" i="15"/>
  <c r="C62" i="15"/>
  <c r="D62" i="15"/>
  <c r="C63" i="15"/>
  <c r="C64" i="15"/>
  <c r="D64" i="15"/>
  <c r="C65" i="15"/>
  <c r="D65" i="15"/>
  <c r="C66" i="15"/>
  <c r="C67" i="15"/>
  <c r="D67" i="15"/>
  <c r="C68" i="15"/>
  <c r="C69" i="15"/>
  <c r="C70" i="15"/>
  <c r="D70" i="15"/>
  <c r="C71" i="15"/>
  <c r="C72" i="15"/>
  <c r="C73" i="15"/>
  <c r="D73" i="15"/>
  <c r="C74" i="15"/>
  <c r="D74" i="15"/>
  <c r="C75" i="15"/>
  <c r="C77" i="15"/>
  <c r="D77" i="15"/>
  <c r="C78" i="15"/>
  <c r="C79" i="15"/>
  <c r="D79" i="15"/>
  <c r="C80" i="15"/>
  <c r="C81" i="15"/>
  <c r="D81" i="15"/>
  <c r="C82" i="15"/>
  <c r="C83" i="15"/>
  <c r="D83" i="15"/>
  <c r="C84" i="15"/>
  <c r="C85" i="15"/>
  <c r="D85" i="15"/>
  <c r="C86" i="15"/>
  <c r="C87" i="15"/>
  <c r="D87" i="15"/>
  <c r="C88" i="15"/>
  <c r="C89" i="15"/>
  <c r="D89" i="15"/>
  <c r="C90" i="15"/>
  <c r="C91" i="15"/>
  <c r="D91" i="15"/>
  <c r="C92" i="15"/>
  <c r="C93" i="15"/>
  <c r="D93" i="15"/>
  <c r="C94" i="15"/>
  <c r="C96" i="15"/>
  <c r="D96" i="15"/>
  <c r="C97" i="15"/>
  <c r="C98" i="15"/>
  <c r="D98" i="15"/>
  <c r="C99" i="15"/>
  <c r="C100" i="15"/>
  <c r="D100" i="15"/>
  <c r="C101" i="15"/>
  <c r="C102" i="15"/>
  <c r="D102" i="15"/>
  <c r="C103" i="15"/>
  <c r="C105" i="15"/>
  <c r="C106" i="15"/>
  <c r="C107" i="15"/>
  <c r="C108" i="15"/>
  <c r="C110" i="15"/>
  <c r="C111" i="15"/>
  <c r="C112" i="15"/>
  <c r="C113" i="15"/>
  <c r="C114" i="15"/>
  <c r="D36" i="14"/>
  <c r="AV39" i="14"/>
  <c r="BB89" i="14"/>
  <c r="BB101" i="14"/>
  <c r="BB113" i="14"/>
  <c r="BB145" i="14"/>
  <c r="BB149" i="14"/>
  <c r="S30" i="10"/>
  <c r="M25" i="9"/>
  <c r="C518" i="11"/>
  <c r="D86" i="16"/>
  <c r="O219" i="11"/>
  <c r="P320" i="4"/>
  <c r="P314" i="4"/>
  <c r="C446" i="11"/>
  <c r="D16" i="16"/>
  <c r="D373" i="4"/>
  <c r="C39" i="15"/>
  <c r="P280" i="4"/>
  <c r="I260" i="4"/>
  <c r="P228" i="4"/>
  <c r="E211" i="4"/>
  <c r="E210" i="4"/>
  <c r="M211" i="4"/>
  <c r="M210" i="4"/>
  <c r="I211" i="4"/>
  <c r="I210" i="4"/>
  <c r="P204" i="4"/>
  <c r="G196" i="4"/>
  <c r="P160" i="4"/>
  <c r="P323" i="4"/>
  <c r="M310" i="4"/>
  <c r="E310" i="4"/>
  <c r="G307" i="4"/>
  <c r="P307" i="4"/>
  <c r="P308" i="4"/>
  <c r="G299" i="4"/>
  <c r="P299" i="4"/>
  <c r="D365" i="4"/>
  <c r="P300" i="4"/>
  <c r="I359" i="4"/>
  <c r="G295" i="4"/>
  <c r="P296" i="4"/>
  <c r="I294" i="4"/>
  <c r="P290" i="4"/>
  <c r="D110" i="15"/>
  <c r="D105" i="15"/>
  <c r="D97" i="15"/>
  <c r="D412" i="4"/>
  <c r="C76" i="15"/>
  <c r="BB125" i="14"/>
  <c r="G334" i="4"/>
  <c r="G333" i="4"/>
  <c r="P335" i="4"/>
  <c r="P334" i="4"/>
  <c r="G328" i="4"/>
  <c r="P328" i="4"/>
  <c r="P329" i="4"/>
  <c r="P325" i="4"/>
  <c r="O319" i="4"/>
  <c r="O310" i="4"/>
  <c r="K319" i="4"/>
  <c r="K310" i="4"/>
  <c r="G319" i="4"/>
  <c r="G310" i="4"/>
  <c r="M294" i="4"/>
  <c r="E294" i="4"/>
  <c r="P286" i="4"/>
  <c r="P284" i="4"/>
  <c r="O261" i="4"/>
  <c r="O260" i="4"/>
  <c r="P273" i="4"/>
  <c r="M261" i="4"/>
  <c r="M260" i="4"/>
  <c r="P238" i="4"/>
  <c r="P212" i="4"/>
  <c r="G211" i="4"/>
  <c r="G210" i="4"/>
  <c r="P208" i="4"/>
  <c r="P202" i="4"/>
  <c r="M196" i="4"/>
  <c r="I196" i="4"/>
  <c r="E196" i="4"/>
  <c r="E68" i="4"/>
  <c r="I356" i="4"/>
  <c r="M141" i="4"/>
  <c r="I141" i="4"/>
  <c r="P141" i="4"/>
  <c r="E141" i="4"/>
  <c r="O141" i="4"/>
  <c r="O68" i="4"/>
  <c r="K141" i="4"/>
  <c r="G141" i="4"/>
  <c r="M68" i="4"/>
  <c r="P76" i="4"/>
  <c r="G53" i="4"/>
  <c r="P54" i="4"/>
  <c r="P42" i="4"/>
  <c r="G5" i="4"/>
  <c r="P6" i="4"/>
  <c r="C513" i="11"/>
  <c r="D81" i="16"/>
  <c r="D92" i="16"/>
  <c r="P142" i="4"/>
  <c r="P88" i="4"/>
  <c r="O71" i="4"/>
  <c r="K71" i="4"/>
  <c r="G71" i="4"/>
  <c r="G68" i="4"/>
  <c r="P72" i="4"/>
  <c r="O39" i="4"/>
  <c r="O4" i="4"/>
  <c r="K39" i="4"/>
  <c r="K4" i="4"/>
  <c r="G39" i="4"/>
  <c r="P39" i="4"/>
  <c r="P40" i="4"/>
  <c r="P26" i="4"/>
  <c r="M22" i="4"/>
  <c r="I22" i="4"/>
  <c r="P22" i="4"/>
  <c r="E22" i="4"/>
  <c r="M4" i="4"/>
  <c r="L341" i="4"/>
  <c r="E4" i="4"/>
  <c r="C485" i="11"/>
  <c r="O399" i="11"/>
  <c r="L398" i="11"/>
  <c r="H398" i="11"/>
  <c r="D398" i="11"/>
  <c r="O388" i="11"/>
  <c r="O346" i="11"/>
  <c r="O320" i="11"/>
  <c r="L310" i="11"/>
  <c r="H310" i="11"/>
  <c r="D310" i="11"/>
  <c r="O310" i="11"/>
  <c r="E22" i="17"/>
  <c r="F22" i="17"/>
  <c r="O276" i="11"/>
  <c r="O264" i="11"/>
  <c r="O203" i="11"/>
  <c r="O97" i="11"/>
  <c r="O87" i="11"/>
  <c r="O37" i="11"/>
  <c r="O11" i="11"/>
  <c r="L5" i="11"/>
  <c r="H5" i="11"/>
  <c r="G430" i="11"/>
  <c r="D5" i="11"/>
  <c r="O394" i="11"/>
  <c r="F380" i="11"/>
  <c r="O380" i="11"/>
  <c r="O376" i="11"/>
  <c r="O336" i="11"/>
  <c r="L332" i="11"/>
  <c r="H332" i="11"/>
  <c r="D332" i="11"/>
  <c r="C430" i="11"/>
  <c r="O300" i="11"/>
  <c r="O274" i="11"/>
  <c r="N251" i="11"/>
  <c r="J251" i="11"/>
  <c r="F251" i="11"/>
  <c r="O251" i="11"/>
  <c r="C438" i="11"/>
  <c r="O252" i="11"/>
  <c r="O232" i="11"/>
  <c r="O209" i="11"/>
  <c r="N192" i="11"/>
  <c r="J192" i="11"/>
  <c r="F192" i="11"/>
  <c r="O192" i="11"/>
  <c r="O193" i="11"/>
  <c r="L107" i="11"/>
  <c r="H107" i="11"/>
  <c r="D107" i="11"/>
  <c r="O93" i="11"/>
  <c r="N42" i="11"/>
  <c r="M430" i="11"/>
  <c r="J42" i="11"/>
  <c r="F42" i="11"/>
  <c r="O42" i="11"/>
  <c r="O43" i="11"/>
  <c r="O39" i="11"/>
  <c r="O25" i="11"/>
  <c r="F5" i="11"/>
  <c r="C435" i="11"/>
  <c r="D4" i="16"/>
  <c r="E18" i="17"/>
  <c r="F18" i="17"/>
  <c r="E21" i="17"/>
  <c r="F21" i="17"/>
  <c r="P196" i="4"/>
  <c r="P295" i="4"/>
  <c r="D364" i="4"/>
  <c r="BB117" i="14"/>
  <c r="O5" i="11"/>
  <c r="E17" i="17"/>
  <c r="K430" i="11"/>
  <c r="C439" i="11"/>
  <c r="D53" i="16"/>
  <c r="O332" i="11"/>
  <c r="G4" i="4"/>
  <c r="P5" i="4"/>
  <c r="D352" i="4"/>
  <c r="E11" i="17"/>
  <c r="F11" i="17"/>
  <c r="P211" i="4"/>
  <c r="C10" i="15"/>
  <c r="C434" i="11"/>
  <c r="D3" i="16"/>
  <c r="C440" i="11"/>
  <c r="D9" i="16"/>
  <c r="E23" i="17"/>
  <c r="F23" i="17"/>
  <c r="D8" i="16"/>
  <c r="C24" i="15"/>
  <c r="N341" i="4"/>
  <c r="F17" i="17"/>
  <c r="C441" i="11"/>
  <c r="E24" i="17"/>
  <c r="F24" i="17"/>
  <c r="E20" i="17"/>
  <c r="F20" i="17"/>
  <c r="C437" i="11"/>
  <c r="D7" i="16"/>
  <c r="C527" i="11"/>
  <c r="C25" i="15"/>
  <c r="P210" i="4"/>
  <c r="C104" i="15"/>
  <c r="BB133" i="14"/>
  <c r="C95" i="15"/>
  <c r="BB129" i="14"/>
  <c r="C445" i="11"/>
  <c r="D513" i="11"/>
  <c r="E81" i="16"/>
  <c r="P71" i="4"/>
  <c r="K68" i="4"/>
  <c r="J341" i="4"/>
  <c r="I310" i="4"/>
  <c r="P310" i="4"/>
  <c r="I4" i="4"/>
  <c r="I430" i="11"/>
  <c r="H33" i="18"/>
  <c r="G294" i="4"/>
  <c r="P294" i="4"/>
  <c r="P319" i="4"/>
  <c r="I68" i="4"/>
  <c r="P68" i="4"/>
  <c r="D445" i="4"/>
  <c r="K294" i="4"/>
  <c r="P53" i="4"/>
  <c r="P333" i="4"/>
  <c r="D381" i="4"/>
  <c r="E64" i="4"/>
  <c r="P31" i="4"/>
  <c r="P23" i="4"/>
  <c r="F398" i="11"/>
  <c r="O398" i="11"/>
  <c r="F107" i="11"/>
  <c r="O107" i="11"/>
  <c r="O52" i="11"/>
  <c r="I357" i="4"/>
  <c r="E261" i="4"/>
  <c r="D349" i="4"/>
  <c r="E8" i="17"/>
  <c r="F8" i="17"/>
  <c r="E13" i="17"/>
  <c r="F13" i="17"/>
  <c r="D354" i="4"/>
  <c r="E25" i="17"/>
  <c r="F25" i="17"/>
  <c r="C442" i="11"/>
  <c r="E63" i="4"/>
  <c r="P64" i="4"/>
  <c r="F341" i="4"/>
  <c r="H341" i="4"/>
  <c r="E430" i="11"/>
  <c r="O430" i="11"/>
  <c r="D504" i="11"/>
  <c r="E72" i="16"/>
  <c r="D485" i="11"/>
  <c r="E53" i="16"/>
  <c r="D454" i="11"/>
  <c r="E24" i="16"/>
  <c r="D518" i="11"/>
  <c r="E86" i="16"/>
  <c r="D446" i="11"/>
  <c r="E16" i="16"/>
  <c r="C436" i="11"/>
  <c r="E19" i="17"/>
  <c r="C47" i="15"/>
  <c r="D372" i="4"/>
  <c r="E381" i="4"/>
  <c r="D47" i="15"/>
  <c r="BB153" i="14"/>
  <c r="BB157" i="14"/>
  <c r="P4" i="4"/>
  <c r="E260" i="4"/>
  <c r="P260" i="4"/>
  <c r="P261" i="4"/>
  <c r="E14" i="17"/>
  <c r="F14" i="17"/>
  <c r="D355" i="4"/>
  <c r="C109" i="15"/>
  <c r="BB137" i="14"/>
  <c r="D353" i="4"/>
  <c r="E12" i="17"/>
  <c r="F12" i="17"/>
  <c r="D350" i="4"/>
  <c r="E9" i="17"/>
  <c r="F9" i="17"/>
  <c r="D97" i="16"/>
  <c r="D6" i="16"/>
  <c r="D10" i="16"/>
  <c r="C11" i="15"/>
  <c r="D369" i="4"/>
  <c r="D370" i="4"/>
  <c r="C13" i="15"/>
  <c r="C8" i="15"/>
  <c r="D362" i="4"/>
  <c r="E445" i="4"/>
  <c r="D109" i="15"/>
  <c r="E5" i="17"/>
  <c r="D346" i="4"/>
  <c r="F19" i="17"/>
  <c r="E26" i="17"/>
  <c r="F26" i="17"/>
  <c r="D11" i="16"/>
  <c r="C528" i="11"/>
  <c r="E412" i="4"/>
  <c r="D76" i="15"/>
  <c r="E373" i="4"/>
  <c r="D39" i="15"/>
  <c r="D115" i="15"/>
  <c r="E431" i="4"/>
  <c r="D95" i="15"/>
  <c r="E440" i="4"/>
  <c r="D104" i="15"/>
  <c r="D5" i="16"/>
  <c r="D12" i="16"/>
  <c r="C526" i="11"/>
  <c r="C443" i="11"/>
  <c r="BB109" i="14"/>
  <c r="D37" i="14"/>
  <c r="E10" i="17"/>
  <c r="F10" i="17"/>
  <c r="D351" i="4"/>
  <c r="BB121" i="14"/>
  <c r="C115" i="15"/>
  <c r="E92" i="16"/>
  <c r="P63" i="4"/>
  <c r="P341" i="4"/>
  <c r="BB97" i="14"/>
  <c r="D341" i="4"/>
  <c r="C12" i="15"/>
  <c r="D361" i="4"/>
  <c r="C7" i="15"/>
  <c r="C9" i="15"/>
  <c r="D363" i="4"/>
  <c r="D98" i="16"/>
  <c r="F5" i="17"/>
  <c r="D434" i="11"/>
  <c r="F445" i="11"/>
  <c r="BB141" i="14"/>
  <c r="D440" i="11"/>
  <c r="E9" i="16"/>
  <c r="D435" i="11"/>
  <c r="E4" i="16"/>
  <c r="D439" i="11"/>
  <c r="E8" i="16"/>
  <c r="D438" i="11"/>
  <c r="E7" i="16"/>
  <c r="D437" i="11"/>
  <c r="E6" i="16"/>
  <c r="D441" i="11"/>
  <c r="E10" i="16"/>
  <c r="D436" i="11"/>
  <c r="E5" i="16"/>
  <c r="D442" i="11"/>
  <c r="E11" i="16"/>
  <c r="C22" i="15"/>
  <c r="C32" i="15"/>
  <c r="C21" i="15"/>
  <c r="D348" i="4"/>
  <c r="E7" i="17"/>
  <c r="F7" i="17"/>
  <c r="C529" i="11"/>
  <c r="D527" i="11"/>
  <c r="E97" i="16"/>
  <c r="D96" i="16"/>
  <c r="D99" i="16"/>
  <c r="D526" i="11"/>
  <c r="E96" i="16"/>
  <c r="D359" i="4"/>
  <c r="D368" i="4"/>
  <c r="D356" i="4"/>
  <c r="E351" i="4"/>
  <c r="D9" i="15"/>
  <c r="C4" i="15"/>
  <c r="E346" i="4"/>
  <c r="D4" i="15"/>
  <c r="C33" i="15"/>
  <c r="D371" i="4"/>
  <c r="E368" i="4"/>
  <c r="C31" i="15"/>
  <c r="C34" i="15"/>
  <c r="D360" i="4"/>
  <c r="C6" i="15"/>
  <c r="E348" i="4"/>
  <c r="D6" i="15"/>
  <c r="C23" i="15"/>
  <c r="C14" i="15"/>
  <c r="C19" i="15"/>
  <c r="D366" i="4"/>
  <c r="E359" i="4"/>
  <c r="D19" i="15"/>
  <c r="E3" i="16"/>
  <c r="E12" i="16"/>
  <c r="D443" i="11"/>
  <c r="E347" i="4"/>
  <c r="D5" i="15"/>
  <c r="E352" i="4"/>
  <c r="D10" i="15"/>
  <c r="E354" i="4"/>
  <c r="D12" i="15"/>
  <c r="E349" i="4"/>
  <c r="D7" i="15"/>
  <c r="E355" i="4"/>
  <c r="D13" i="15"/>
  <c r="E353" i="4"/>
  <c r="D11" i="15"/>
  <c r="D14" i="15"/>
  <c r="E350" i="4"/>
  <c r="D8" i="15"/>
  <c r="E15" i="17"/>
  <c r="D528" i="11"/>
  <c r="E98" i="16"/>
  <c r="E99" i="16"/>
  <c r="F15" i="17"/>
  <c r="BB93" i="14"/>
  <c r="E364" i="4"/>
  <c r="D24" i="15"/>
  <c r="E365" i="4"/>
  <c r="D25" i="15"/>
  <c r="E362" i="4"/>
  <c r="D22" i="15"/>
  <c r="E361" i="4"/>
  <c r="D21" i="15"/>
  <c r="D31" i="15"/>
  <c r="C26" i="15"/>
  <c r="E363" i="4"/>
  <c r="D23" i="15"/>
  <c r="C20" i="15"/>
  <c r="E360" i="4"/>
  <c r="D20" i="15"/>
  <c r="D26" i="15"/>
  <c r="G372" i="4"/>
  <c r="BB105" i="14"/>
  <c r="E370" i="4"/>
  <c r="D33" i="15"/>
  <c r="E369" i="4"/>
  <c r="D32" i="15"/>
  <c r="E371" i="4"/>
  <c r="D34" i="15"/>
</calcChain>
</file>

<file path=xl/comments1.xml><?xml version="1.0" encoding="utf-8"?>
<comments xmlns="http://schemas.openxmlformats.org/spreadsheetml/2006/main">
  <authors>
    <author>Manuel Fonseca Villaseñor</author>
  </authors>
  <commentList>
    <comment ref="A1" authorId="0" shapeId="0">
      <text>
        <r>
          <rPr>
            <b/>
            <sz val="14"/>
            <color indexed="9"/>
            <rFont val="Calibri"/>
            <family val="2"/>
          </rPr>
          <t>R</t>
        </r>
        <r>
          <rPr>
            <sz val="14"/>
            <color indexed="9"/>
            <rFont val="Calibri"/>
            <family val="2"/>
          </rPr>
          <t>ubro y</t>
        </r>
        <r>
          <rPr>
            <b/>
            <sz val="14"/>
            <color indexed="9"/>
            <rFont val="Calibri"/>
            <family val="2"/>
          </rPr>
          <t xml:space="preserve"> T</t>
        </r>
        <r>
          <rPr>
            <sz val="14"/>
            <color indexed="9"/>
            <rFont val="Calibri"/>
            <family val="2"/>
          </rPr>
          <t>ipo</t>
        </r>
      </text>
    </comment>
    <comment ref="B1" authorId="0" shapeId="0">
      <text>
        <r>
          <rPr>
            <b/>
            <sz val="14"/>
            <color indexed="9"/>
            <rFont val="Calibri"/>
            <family val="2"/>
          </rPr>
          <t>L</t>
        </r>
        <r>
          <rPr>
            <sz val="14"/>
            <color indexed="9"/>
            <rFont val="Calibri"/>
            <family val="2"/>
          </rPr>
          <t xml:space="preserve">ey de </t>
        </r>
        <r>
          <rPr>
            <b/>
            <sz val="14"/>
            <color indexed="9"/>
            <rFont val="Calibri"/>
            <family val="2"/>
          </rPr>
          <t>I</t>
        </r>
        <r>
          <rPr>
            <sz val="14"/>
            <color indexed="9"/>
            <rFont val="Calibri"/>
            <family val="2"/>
          </rPr>
          <t>ngresos</t>
        </r>
      </text>
    </comment>
    <comment ref="C1" authorId="0" shapeId="0">
      <text>
        <r>
          <rPr>
            <b/>
            <sz val="14"/>
            <color indexed="81"/>
            <rFont val="Tahoma"/>
            <family val="2"/>
          </rPr>
          <t>Importante:
Se recomienda leer las instrucciones previamente al llenado del presupuesto.</t>
        </r>
      </text>
    </comment>
    <comment ref="D2" authorId="0" shape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 ref="F2" authorId="0" shape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 ref="H2" authorId="0" shape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 ref="J2" authorId="0" shape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 ref="L2" authorId="0" shape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 ref="N2" authorId="0" shape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List>
</comments>
</file>

<file path=xl/comments10.xml><?xml version="1.0" encoding="utf-8"?>
<comments xmlns="http://schemas.openxmlformats.org/spreadsheetml/2006/main">
  <authors>
    <author>Manuel Fonseca Villaseñor</author>
  </authors>
  <commentList>
    <comment ref="A1" authorId="0" shapeId="0">
      <text>
        <r>
          <rPr>
            <b/>
            <sz val="14"/>
            <color indexed="9"/>
            <rFont val="Calibri"/>
            <family val="2"/>
          </rPr>
          <t>T</t>
        </r>
        <r>
          <rPr>
            <sz val="14"/>
            <color indexed="9"/>
            <rFont val="Calibri"/>
            <family val="2"/>
          </rPr>
          <t>ipo de</t>
        </r>
        <r>
          <rPr>
            <b/>
            <sz val="14"/>
            <color indexed="9"/>
            <rFont val="Calibri"/>
            <family val="2"/>
          </rPr>
          <t xml:space="preserve"> G</t>
        </r>
        <r>
          <rPr>
            <sz val="14"/>
            <color indexed="9"/>
            <rFont val="Calibri"/>
            <family val="2"/>
          </rPr>
          <t>asto</t>
        </r>
      </text>
    </comment>
  </commentList>
</comments>
</file>

<file path=xl/comments11.xml><?xml version="1.0" encoding="utf-8"?>
<comments xmlns="http://schemas.openxmlformats.org/spreadsheetml/2006/main">
  <authors>
    <author>Manuel Fonseca Villaseñor</author>
  </authors>
  <commentList>
    <comment ref="A1" authorId="0" shapeId="0">
      <text>
        <r>
          <rPr>
            <b/>
            <sz val="14"/>
            <color indexed="9"/>
            <rFont val="Calibri"/>
            <family val="2"/>
          </rPr>
          <t>O</t>
        </r>
        <r>
          <rPr>
            <sz val="14"/>
            <color indexed="9"/>
            <rFont val="Calibri"/>
            <family val="2"/>
          </rPr>
          <t>rigen del</t>
        </r>
        <r>
          <rPr>
            <b/>
            <sz val="14"/>
            <color indexed="9"/>
            <rFont val="Calibri"/>
            <family val="2"/>
          </rPr>
          <t xml:space="preserve"> R</t>
        </r>
        <r>
          <rPr>
            <sz val="14"/>
            <color indexed="9"/>
            <rFont val="Calibri"/>
            <family val="2"/>
          </rPr>
          <t>ecurso</t>
        </r>
      </text>
    </comment>
  </commentList>
</comments>
</file>

<file path=xl/comments2.xml><?xml version="1.0" encoding="utf-8"?>
<comments xmlns="http://schemas.openxmlformats.org/spreadsheetml/2006/main">
  <authors>
    <author>Manuel Fonseca Villaseñor</author>
  </authors>
  <commentList>
    <comment ref="A1" authorId="0" shapeId="0">
      <text>
        <r>
          <rPr>
            <b/>
            <sz val="14"/>
            <color indexed="9"/>
            <rFont val="Calibri"/>
            <family val="2"/>
          </rPr>
          <t>O</t>
        </r>
        <r>
          <rPr>
            <sz val="14"/>
            <color indexed="9"/>
            <rFont val="Calibri"/>
            <family val="2"/>
          </rPr>
          <t xml:space="preserve">bjeto del </t>
        </r>
        <r>
          <rPr>
            <b/>
            <sz val="14"/>
            <color indexed="9"/>
            <rFont val="Calibri"/>
            <family val="2"/>
          </rPr>
          <t>G</t>
        </r>
        <r>
          <rPr>
            <sz val="14"/>
            <color indexed="9"/>
            <rFont val="Calibri"/>
            <family val="2"/>
          </rPr>
          <t>asto</t>
        </r>
      </text>
    </comment>
    <comment ref="B1" authorId="0" shapeId="0">
      <text>
        <r>
          <rPr>
            <b/>
            <sz val="14"/>
            <color indexed="81"/>
            <rFont val="Tahoma"/>
            <family val="2"/>
          </rPr>
          <t>Importante:
Se recomienda leer las instrucciones previamente al llenado del presupuesto.</t>
        </r>
      </text>
    </comment>
    <comment ref="C2" authorId="0" shape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 ref="E2" authorId="0" shape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 ref="G2" authorId="0" shape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 ref="I2" authorId="0" shape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 ref="K2" authorId="0" shape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 ref="M2" authorId="0" shape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List>
</comments>
</file>

<file path=xl/comments3.xml><?xml version="1.0" encoding="utf-8"?>
<comments xmlns="http://schemas.openxmlformats.org/spreadsheetml/2006/main">
  <authors>
    <author>Manuel Fonseca Villaseñor</author>
  </authors>
  <commentList>
    <comment ref="A1" authorId="0" shapeId="0">
      <text>
        <r>
          <rPr>
            <b/>
            <sz val="14"/>
            <color indexed="9"/>
            <rFont val="Calibri"/>
            <family val="2"/>
          </rPr>
          <t>C</t>
        </r>
        <r>
          <rPr>
            <sz val="14"/>
            <color indexed="9"/>
            <rFont val="Calibri"/>
            <family val="2"/>
          </rPr>
          <t>lasificación</t>
        </r>
        <r>
          <rPr>
            <b/>
            <sz val="14"/>
            <color indexed="9"/>
            <rFont val="Calibri"/>
            <family val="2"/>
          </rPr>
          <t xml:space="preserve"> A</t>
        </r>
        <r>
          <rPr>
            <sz val="14"/>
            <color indexed="9"/>
            <rFont val="Calibri"/>
            <family val="2"/>
          </rPr>
          <t>dministrativa</t>
        </r>
      </text>
    </comment>
    <comment ref="B1" authorId="0" shapeId="0">
      <text>
        <r>
          <rPr>
            <b/>
            <sz val="14"/>
            <color indexed="9"/>
            <rFont val="Calibri"/>
            <family val="2"/>
          </rPr>
          <t>U</t>
        </r>
        <r>
          <rPr>
            <sz val="14"/>
            <color indexed="9"/>
            <rFont val="Calibri"/>
            <family val="2"/>
          </rPr>
          <t>nidad</t>
        </r>
        <r>
          <rPr>
            <b/>
            <sz val="14"/>
            <color indexed="9"/>
            <rFont val="Calibri"/>
            <family val="2"/>
          </rPr>
          <t xml:space="preserve"> A</t>
        </r>
        <r>
          <rPr>
            <sz val="14"/>
            <color indexed="9"/>
            <rFont val="Calibri"/>
            <family val="2"/>
          </rPr>
          <t>dministrativa</t>
        </r>
      </text>
    </comment>
  </commentList>
</comments>
</file>

<file path=xl/comments4.xml><?xml version="1.0" encoding="utf-8"?>
<comments xmlns="http://schemas.openxmlformats.org/spreadsheetml/2006/main">
  <authors>
    <author>Manuel Fonseca Villaseñor</author>
  </authors>
  <commentList>
    <comment ref="A1" authorId="0" shapeId="0">
      <text>
        <r>
          <rPr>
            <b/>
            <sz val="14"/>
            <color indexed="9"/>
            <rFont val="Calibri"/>
            <family val="2"/>
          </rPr>
          <t>F</t>
        </r>
        <r>
          <rPr>
            <sz val="14"/>
            <color indexed="9"/>
            <rFont val="Calibri"/>
            <family val="2"/>
          </rPr>
          <t>inalidades</t>
        </r>
      </text>
    </comment>
    <comment ref="B1" authorId="0" shapeId="0">
      <text>
        <r>
          <rPr>
            <b/>
            <sz val="14"/>
            <color indexed="9"/>
            <rFont val="Calibri"/>
            <family val="2"/>
          </rPr>
          <t>F</t>
        </r>
        <r>
          <rPr>
            <sz val="14"/>
            <color indexed="9"/>
            <rFont val="Calibri"/>
            <family val="2"/>
          </rPr>
          <t>unció</t>
        </r>
        <r>
          <rPr>
            <b/>
            <sz val="14"/>
            <color indexed="9"/>
            <rFont val="Calibri"/>
            <family val="2"/>
          </rPr>
          <t>n</t>
        </r>
      </text>
    </comment>
    <comment ref="C1" authorId="0" shapeId="0">
      <text>
        <r>
          <rPr>
            <b/>
            <sz val="14"/>
            <color indexed="9"/>
            <rFont val="Calibri"/>
            <family val="2"/>
          </rPr>
          <t>S</t>
        </r>
        <r>
          <rPr>
            <sz val="14"/>
            <color indexed="9"/>
            <rFont val="Calibri"/>
            <family val="2"/>
          </rPr>
          <t>ub</t>
        </r>
        <r>
          <rPr>
            <b/>
            <sz val="14"/>
            <color indexed="9"/>
            <rFont val="Calibri"/>
            <family val="2"/>
          </rPr>
          <t>f</t>
        </r>
        <r>
          <rPr>
            <sz val="14"/>
            <color indexed="9"/>
            <rFont val="Calibri"/>
            <family val="2"/>
          </rPr>
          <t>unción</t>
        </r>
      </text>
    </comment>
  </commentList>
</comments>
</file>

<file path=xl/comments5.xml><?xml version="1.0" encoding="utf-8"?>
<comments xmlns="http://schemas.openxmlformats.org/spreadsheetml/2006/main">
  <authors>
    <author>Manuel Fonseca Villaseñor</author>
  </authors>
  <commentList>
    <comment ref="A1" authorId="0" shapeId="0">
      <text>
        <r>
          <rPr>
            <b/>
            <sz val="14"/>
            <color indexed="9"/>
            <rFont val="Calibri"/>
            <family val="2"/>
          </rPr>
          <t>T</t>
        </r>
        <r>
          <rPr>
            <sz val="14"/>
            <color indexed="9"/>
            <rFont val="Calibri"/>
            <family val="2"/>
          </rPr>
          <t>ipo de</t>
        </r>
        <r>
          <rPr>
            <b/>
            <sz val="14"/>
            <color indexed="9"/>
            <rFont val="Calibri"/>
            <family val="2"/>
          </rPr>
          <t xml:space="preserve"> I</t>
        </r>
        <r>
          <rPr>
            <sz val="14"/>
            <color indexed="9"/>
            <rFont val="Calibri"/>
            <family val="2"/>
          </rPr>
          <t>ngreso</t>
        </r>
      </text>
    </comment>
  </commentList>
</comments>
</file>

<file path=xl/comments6.xml><?xml version="1.0" encoding="utf-8"?>
<comments xmlns="http://schemas.openxmlformats.org/spreadsheetml/2006/main">
  <authors>
    <author>Manuel Fonseca Villaseñor</author>
  </authors>
  <commentList>
    <comment ref="A1" authorId="0" shapeId="0">
      <text>
        <r>
          <rPr>
            <b/>
            <sz val="14"/>
            <color indexed="9"/>
            <rFont val="Calibri"/>
            <family val="2"/>
          </rPr>
          <t>R</t>
        </r>
        <r>
          <rPr>
            <sz val="14"/>
            <color indexed="9"/>
            <rFont val="Calibri"/>
            <family val="2"/>
          </rPr>
          <t>ubro y</t>
        </r>
        <r>
          <rPr>
            <b/>
            <sz val="14"/>
            <color indexed="9"/>
            <rFont val="Calibri"/>
            <family val="2"/>
          </rPr>
          <t xml:space="preserve"> T</t>
        </r>
        <r>
          <rPr>
            <sz val="14"/>
            <color indexed="9"/>
            <rFont val="Calibri"/>
            <family val="2"/>
          </rPr>
          <t>ipo</t>
        </r>
      </text>
    </comment>
    <comment ref="B1" authorId="0" shapeId="0">
      <text>
        <r>
          <rPr>
            <b/>
            <sz val="14"/>
            <color indexed="9"/>
            <rFont val="Calibri"/>
            <family val="2"/>
          </rPr>
          <t>L</t>
        </r>
        <r>
          <rPr>
            <sz val="14"/>
            <color indexed="9"/>
            <rFont val="Calibri"/>
            <family val="2"/>
          </rPr>
          <t xml:space="preserve">ey de </t>
        </r>
        <r>
          <rPr>
            <b/>
            <sz val="14"/>
            <color indexed="9"/>
            <rFont val="Calibri"/>
            <family val="2"/>
          </rPr>
          <t>I</t>
        </r>
        <r>
          <rPr>
            <sz val="14"/>
            <color indexed="9"/>
            <rFont val="Calibri"/>
            <family val="2"/>
          </rPr>
          <t>ngresos</t>
        </r>
      </text>
    </comment>
  </commentList>
</comments>
</file>

<file path=xl/comments7.xml><?xml version="1.0" encoding="utf-8"?>
<comments xmlns="http://schemas.openxmlformats.org/spreadsheetml/2006/main">
  <authors>
    <author>Manuel Fonseca Villaseñor</author>
  </authors>
  <commentList>
    <comment ref="A1" authorId="0" shapeId="0">
      <text>
        <r>
          <rPr>
            <b/>
            <sz val="14"/>
            <color indexed="9"/>
            <rFont val="Calibri"/>
            <family val="2"/>
          </rPr>
          <t>F</t>
        </r>
        <r>
          <rPr>
            <sz val="14"/>
            <color indexed="9"/>
            <rFont val="Calibri"/>
            <family val="2"/>
          </rPr>
          <t>inalidades</t>
        </r>
      </text>
    </comment>
    <comment ref="B1" authorId="0" shapeId="0">
      <text>
        <r>
          <rPr>
            <b/>
            <sz val="14"/>
            <color indexed="9"/>
            <rFont val="Calibri"/>
            <family val="2"/>
          </rPr>
          <t>F</t>
        </r>
        <r>
          <rPr>
            <sz val="14"/>
            <color indexed="9"/>
            <rFont val="Calibri"/>
            <family val="2"/>
          </rPr>
          <t>unció</t>
        </r>
        <r>
          <rPr>
            <b/>
            <sz val="14"/>
            <color indexed="9"/>
            <rFont val="Calibri"/>
            <family val="2"/>
          </rPr>
          <t>n</t>
        </r>
      </text>
    </comment>
    <comment ref="C1" authorId="0" shapeId="0">
      <text>
        <r>
          <rPr>
            <b/>
            <sz val="14"/>
            <color indexed="9"/>
            <rFont val="Calibri"/>
            <family val="2"/>
          </rPr>
          <t>S</t>
        </r>
        <r>
          <rPr>
            <sz val="14"/>
            <color indexed="9"/>
            <rFont val="Calibri"/>
            <family val="2"/>
          </rPr>
          <t>ub</t>
        </r>
        <r>
          <rPr>
            <b/>
            <sz val="14"/>
            <color indexed="9"/>
            <rFont val="Calibri"/>
            <family val="2"/>
          </rPr>
          <t>f</t>
        </r>
        <r>
          <rPr>
            <sz val="14"/>
            <color indexed="9"/>
            <rFont val="Calibri"/>
            <family val="2"/>
          </rPr>
          <t>unción</t>
        </r>
      </text>
    </comment>
  </commentList>
</comments>
</file>

<file path=xl/comments8.xml><?xml version="1.0" encoding="utf-8"?>
<comments xmlns="http://schemas.openxmlformats.org/spreadsheetml/2006/main">
  <authors>
    <author>Manuel Fonseca Villaseñor</author>
  </authors>
  <commentList>
    <comment ref="A1" authorId="0" shapeId="0">
      <text>
        <r>
          <rPr>
            <b/>
            <sz val="14"/>
            <color indexed="9"/>
            <rFont val="Calibri"/>
            <family val="2"/>
          </rPr>
          <t>S</t>
        </r>
        <r>
          <rPr>
            <sz val="14"/>
            <color indexed="9"/>
            <rFont val="Calibri"/>
            <family val="2"/>
          </rPr>
          <t>ector</t>
        </r>
        <r>
          <rPr>
            <b/>
            <sz val="14"/>
            <color indexed="9"/>
            <rFont val="Calibri"/>
            <family val="2"/>
          </rPr>
          <t xml:space="preserve"> P</t>
        </r>
        <r>
          <rPr>
            <sz val="14"/>
            <color indexed="9"/>
            <rFont val="Calibri"/>
            <family val="2"/>
          </rPr>
          <t>úblico</t>
        </r>
      </text>
    </comment>
    <comment ref="B1" authorId="0" shapeId="0">
      <text>
        <r>
          <rPr>
            <b/>
            <sz val="14"/>
            <color indexed="9"/>
            <rFont val="Calibri"/>
            <family val="2"/>
          </rPr>
          <t>S</t>
        </r>
        <r>
          <rPr>
            <sz val="14"/>
            <color indexed="9"/>
            <rFont val="Calibri"/>
            <family val="2"/>
          </rPr>
          <t xml:space="preserve">ector Público no </t>
        </r>
        <r>
          <rPr>
            <b/>
            <sz val="14"/>
            <color indexed="9"/>
            <rFont val="Calibri"/>
            <family val="2"/>
          </rPr>
          <t>F</t>
        </r>
        <r>
          <rPr>
            <sz val="14"/>
            <color indexed="9"/>
            <rFont val="Calibri"/>
            <family val="2"/>
          </rPr>
          <t>inanciero y Financiero</t>
        </r>
      </text>
    </comment>
    <comment ref="C1" authorId="0" shapeId="0">
      <text>
        <r>
          <rPr>
            <b/>
            <sz val="14"/>
            <color indexed="9"/>
            <rFont val="Calibri"/>
            <family val="2"/>
          </rPr>
          <t>S</t>
        </r>
        <r>
          <rPr>
            <sz val="14"/>
            <color indexed="9"/>
            <rFont val="Calibri"/>
            <family val="2"/>
          </rPr>
          <t xml:space="preserve">ectores de la </t>
        </r>
        <r>
          <rPr>
            <b/>
            <sz val="14"/>
            <color indexed="9"/>
            <rFont val="Calibri"/>
            <family val="2"/>
          </rPr>
          <t>E</t>
        </r>
        <r>
          <rPr>
            <sz val="14"/>
            <color indexed="9"/>
            <rFont val="Calibri"/>
            <family val="2"/>
          </rPr>
          <t>conomía</t>
        </r>
      </text>
    </comment>
    <comment ref="D1" authorId="0" shapeId="0">
      <text>
        <r>
          <rPr>
            <b/>
            <sz val="14"/>
            <color indexed="9"/>
            <rFont val="Calibri"/>
            <family val="2"/>
          </rPr>
          <t>S</t>
        </r>
        <r>
          <rPr>
            <sz val="14"/>
            <color indexed="9"/>
            <rFont val="Calibri"/>
            <family val="2"/>
          </rPr>
          <t xml:space="preserve">ectores de la </t>
        </r>
        <r>
          <rPr>
            <b/>
            <sz val="14"/>
            <color indexed="9"/>
            <rFont val="Calibri"/>
            <family val="2"/>
          </rPr>
          <t>E</t>
        </r>
        <r>
          <rPr>
            <sz val="14"/>
            <color indexed="9"/>
            <rFont val="Calibri"/>
            <family val="2"/>
          </rPr>
          <t>conomía</t>
        </r>
      </text>
    </comment>
    <comment ref="E1" authorId="0" shapeId="0">
      <text>
        <r>
          <rPr>
            <b/>
            <sz val="14"/>
            <color indexed="9"/>
            <rFont val="Calibri"/>
            <family val="2"/>
          </rPr>
          <t>E</t>
        </r>
        <r>
          <rPr>
            <sz val="14"/>
            <color indexed="9"/>
            <rFont val="Calibri"/>
            <family val="2"/>
          </rPr>
          <t>ntes</t>
        </r>
        <r>
          <rPr>
            <b/>
            <sz val="14"/>
            <color indexed="9"/>
            <rFont val="Calibri"/>
            <family val="2"/>
          </rPr>
          <t xml:space="preserve"> P</t>
        </r>
        <r>
          <rPr>
            <sz val="14"/>
            <color indexed="9"/>
            <rFont val="Calibri"/>
            <family val="2"/>
          </rPr>
          <t>úblicos</t>
        </r>
      </text>
    </comment>
  </commentList>
</comments>
</file>

<file path=xl/comments9.xml><?xml version="1.0" encoding="utf-8"?>
<comments xmlns="http://schemas.openxmlformats.org/spreadsheetml/2006/main">
  <authors>
    <author>Manuel Fonseca Villaseñor</author>
  </authors>
  <commentList>
    <comment ref="A1" authorId="0" shapeId="0">
      <text>
        <r>
          <rPr>
            <b/>
            <sz val="14"/>
            <color indexed="9"/>
            <rFont val="Calibri"/>
            <family val="2"/>
          </rPr>
          <t>O</t>
        </r>
        <r>
          <rPr>
            <sz val="14"/>
            <color indexed="9"/>
            <rFont val="Calibri"/>
            <family val="2"/>
          </rPr>
          <t>bjeto del</t>
        </r>
        <r>
          <rPr>
            <b/>
            <sz val="14"/>
            <color indexed="9"/>
            <rFont val="Calibri"/>
            <family val="2"/>
          </rPr>
          <t xml:space="preserve"> G</t>
        </r>
        <r>
          <rPr>
            <sz val="14"/>
            <color indexed="9"/>
            <rFont val="Calibri"/>
            <family val="2"/>
          </rPr>
          <t>asto</t>
        </r>
      </text>
    </comment>
  </commentList>
</comments>
</file>

<file path=xl/sharedStrings.xml><?xml version="1.0" encoding="utf-8"?>
<sst xmlns="http://schemas.openxmlformats.org/spreadsheetml/2006/main" count="3196" uniqueCount="1861">
  <si>
    <t>SERVICIOS PERSONALES</t>
  </si>
  <si>
    <t>REMUNERACIONES AL PERSONAL DE CARÁCTER PERMANENTE</t>
  </si>
  <si>
    <t>Dietas</t>
  </si>
  <si>
    <t>Haberes</t>
  </si>
  <si>
    <t>Sueldos base al personal permanente</t>
  </si>
  <si>
    <t>REMUNERACIONES AL PERSONAL DE CARÁCTER TRANSITORIO</t>
  </si>
  <si>
    <t>Honorarios asimilables a salarios</t>
  </si>
  <si>
    <t>Sueldos base al personal eventual</t>
  </si>
  <si>
    <t>Retribuciones por servicios de carácter social</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</si>
  <si>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</si>
  <si>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</si>
  <si>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</si>
  <si>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</si>
  <si>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</si>
  <si>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</si>
  <si>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</si>
  <si>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</si>
  <si>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</si>
  <si>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</si>
  <si>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</si>
  <si>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</si>
  <si>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</si>
  <si>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</si>
  <si>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Cuotas para el fondo de ahorro y fondo de trabajo</t>
  </si>
  <si>
    <t>Indemnizaciones</t>
  </si>
  <si>
    <t>Prestaciones y haberes de retiro</t>
  </si>
  <si>
    <t>Prestaciones contractuales</t>
  </si>
  <si>
    <t>Otras prestaciones sociales y económicas</t>
  </si>
  <si>
    <t>PREVISIONES</t>
  </si>
  <si>
    <t>Previsiones de carácter laboral, económica y de seguridad social</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</si>
  <si>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</si>
  <si>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</si>
  <si>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</si>
  <si>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</si>
  <si>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</si>
  <si>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</si>
  <si>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</si>
  <si>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</si>
  <si>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</si>
  <si>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</si>
  <si>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</si>
  <si>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</si>
  <si>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</si>
  <si>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</si>
  <si>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</si>
  <si>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</si>
  <si>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</si>
  <si>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</si>
  <si>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Combustibles, lubricantes, aditivos, carbón y sus derivados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</si>
  <si>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</si>
  <si>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</si>
  <si>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</si>
  <si>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</si>
  <si>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</si>
  <si>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</si>
  <si>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</si>
  <si>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</si>
  <si>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</si>
  <si>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</si>
  <si>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Artículos metálicos para la construcción</t>
  </si>
  <si>
    <t>Materiales complementarios</t>
  </si>
  <si>
    <t>Otros materiales y artículos de construcción y reparación</t>
  </si>
  <si>
    <t>Productos químicos básicos</t>
  </si>
  <si>
    <t>Fertilizantes, pesticidas y otros agroquímicos</t>
  </si>
  <si>
    <t>Materiales, accesorios y suministros de laboratorio</t>
  </si>
  <si>
    <t>Otros productos químicos</t>
  </si>
  <si>
    <t>Materiales, accesorios y suministros médicos</t>
  </si>
  <si>
    <t>Fibras sintéticas, hules plásticos y derivados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</si>
  <si>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</si>
  <si>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</si>
  <si>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</si>
  <si>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</si>
  <si>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</si>
  <si>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</si>
  <si>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</si>
  <si>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</si>
  <si>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</si>
  <si>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</si>
  <si>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</si>
  <si>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</si>
  <si>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HERRAMIENTAS, REFACCIONES Y ACCESORIOS MENORES</t>
  </si>
  <si>
    <t>Herramientas menores</t>
  </si>
  <si>
    <t>Refacciones y accesorios menores de edificios</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</si>
  <si>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</si>
  <si>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</si>
  <si>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</si>
  <si>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</si>
  <si>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</si>
  <si>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</si>
  <si>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</si>
  <si>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</si>
  <si>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</si>
  <si>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</si>
  <si>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</si>
  <si>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</si>
  <si>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</si>
  <si>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de acceso de Internet, redes y procedimiento de información</t>
  </si>
  <si>
    <t>Servicios postales y telegráficos</t>
  </si>
  <si>
    <t>Servicios integrales y otros servicios</t>
  </si>
  <si>
    <t>SERVICIOS DE ARRENDAMIENTO</t>
  </si>
  <si>
    <t>Arrendamiento de terrenos</t>
  </si>
  <si>
    <t>Arrendamiento de edificios</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</si>
  <si>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</si>
  <si>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</si>
  <si>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</si>
  <si>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</si>
  <si>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</si>
  <si>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</si>
  <si>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</si>
  <si>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</si>
  <si>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</si>
  <si>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</si>
  <si>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protección y seguridad</t>
  </si>
  <si>
    <t>Servicios de vigilancia</t>
  </si>
  <si>
    <t>Servicios profesionales, científicos y técnicos integrales</t>
  </si>
  <si>
    <t>SERVICIOS FINANCIEROS, BANCARIOS Y COMERCIALES</t>
  </si>
  <si>
    <t>Servicios de cobranza, investigación crediticia y similar</t>
  </si>
  <si>
    <t>Servicios de recaudación, traslado y custodia de valores</t>
  </si>
  <si>
    <t>Seguro de bienes patrimoniales</t>
  </si>
  <si>
    <t>Almacenaje, envase y embalaje</t>
  </si>
  <si>
    <t>Fletes y maniobras</t>
  </si>
  <si>
    <t>Comisiones por ventas</t>
  </si>
  <si>
    <t>Servicios financieros, bancarios y comerciales integrales</t>
  </si>
  <si>
    <t>Servicios legales, de contabilidad, auditoría y relacionados</t>
  </si>
  <si>
    <t>Conservación y mantenimiento menor de inmuebles</t>
  </si>
  <si>
    <t>Instalación, reparación y mantenimiento de equipo e instrumental médico y de laboratorio</t>
  </si>
  <si>
    <t>Reparación y mantenimiento de equipo de defensa y seguridad</t>
  </si>
  <si>
    <t>Servicios de limpieza y manejo de desechos</t>
  </si>
  <si>
    <t>Servicios de jardinería y fumigación</t>
  </si>
  <si>
    <t>Reparación y mantenimiento de equipo de transporte</t>
  </si>
  <si>
    <t>SERVICIOS DE COMUNICACIÓN SOCIAL Y PUBLICIDAD</t>
  </si>
  <si>
    <t>Servicios de revelado de  fotografías</t>
  </si>
  <si>
    <t>Servicio de creación y difusión de contenido exclusivamente a  través de Internet</t>
  </si>
  <si>
    <t>Otros servicios de información</t>
  </si>
  <si>
    <t>Pasajes aéreos</t>
  </si>
  <si>
    <t>Pasajes terrestres</t>
  </si>
  <si>
    <t>Viáticos en el país</t>
  </si>
  <si>
    <t xml:space="preserve">Viáticos en el extranjero </t>
  </si>
  <si>
    <t>Gastos de instalación y traslado de menaje</t>
  </si>
  <si>
    <t>SERVICIOS OFICIALES</t>
  </si>
  <si>
    <t>Congresos y convenciones</t>
  </si>
  <si>
    <t>Gastos de representación</t>
  </si>
  <si>
    <t>Gastos de orden  social y cultural</t>
  </si>
  <si>
    <t>OTROS SERVICIOS GENERALES</t>
  </si>
  <si>
    <t>Servicios funerarios y de cementerios</t>
  </si>
  <si>
    <t>Impuestos y derechos</t>
  </si>
  <si>
    <t>Penas, multas, accesorios y actualizaciones</t>
  </si>
  <si>
    <t>Otros gastos por responsabilidades</t>
  </si>
  <si>
    <t>Impuestos y derechos de importación</t>
  </si>
  <si>
    <t>Otros servicios generales</t>
  </si>
  <si>
    <t>TRANSFERENCIAS, ASIGNACIONES, SUBSIDIOS Y OTRAS  AYUDAS</t>
  </si>
  <si>
    <t>Asignaciones presupuestarias al Poder Ejecutivo</t>
  </si>
  <si>
    <t>Asignaciones presupuestarias al Poder Legislativo</t>
  </si>
  <si>
    <t>Asignaciones presupuestarias al Poder Judicial</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</si>
  <si>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</si>
  <si>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</si>
  <si>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</si>
  <si>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SUBSIDIOS Y SUBVENCIONES</t>
  </si>
  <si>
    <t>Subsidios a la producción</t>
  </si>
  <si>
    <t>Subsidios a la distribución</t>
  </si>
  <si>
    <t>Subsidios a la inversión</t>
  </si>
  <si>
    <t xml:space="preserve">Subsidios a la vivienda </t>
  </si>
  <si>
    <t>Subvenciones al consumo</t>
  </si>
  <si>
    <t>AYUDAS SOCIALES</t>
  </si>
  <si>
    <t xml:space="preserve">Ayudas sociales a personas </t>
  </si>
  <si>
    <t>Becas y otras ayudas para programas de capacitación</t>
  </si>
  <si>
    <t>Ayudas por desastres naturales y otros siniestros</t>
  </si>
  <si>
    <t>PENSIONES Y JUBILACIONES</t>
  </si>
  <si>
    <t>Pensiones</t>
  </si>
  <si>
    <t>Jubilaciones</t>
  </si>
  <si>
    <t>Transferencias a fideicomisos del Poder Ejecutivo</t>
  </si>
  <si>
    <t>Transferencias a fideicomisos del Poder Legislativo</t>
  </si>
  <si>
    <t>Transferencias a fideicomisos  de  instituciones públicas financieras</t>
  </si>
  <si>
    <t>TRANSFERENCIAS AL EXTERIOR</t>
  </si>
  <si>
    <t>Transferencias para gobiernos extranjeros</t>
  </si>
  <si>
    <t>Transferencias para organismos internacionales</t>
  </si>
  <si>
    <t xml:space="preserve">Muebles de oficina y estantería </t>
  </si>
  <si>
    <t>Muebles, excepto de oficina y estantería</t>
  </si>
  <si>
    <t>Equipo de cómputo de tecnologías de la información</t>
  </si>
  <si>
    <t>Otros mobiliarios y equipos de administración</t>
  </si>
  <si>
    <t>MOBILIARIO Y EQUIPO EDUCACIONAL Y RECREATIVO</t>
  </si>
  <si>
    <t>Aparatos deportivos</t>
  </si>
  <si>
    <t xml:space="preserve">Otro mobiliario y equipo educacional y recreativo </t>
  </si>
  <si>
    <t>Equipo médico y de laboratorio</t>
  </si>
  <si>
    <t>Instrumental médico y laboratorio</t>
  </si>
  <si>
    <t>Transferencias para el sector privado externo</t>
  </si>
  <si>
    <t xml:space="preserve">BIENES MUEBLES, INMUEBLES E  INTANGIBLES </t>
  </si>
  <si>
    <t>Equipo aeroespacial</t>
  </si>
  <si>
    <t>Equipo ferroviario</t>
  </si>
  <si>
    <t>Embarcaciones</t>
  </si>
  <si>
    <t>Otros equipo de transporte</t>
  </si>
  <si>
    <t>EQUIPO DE DEFENSA Y SEGURIDAD</t>
  </si>
  <si>
    <t>Equipo de defensa y seguridad</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</si>
  <si>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</si>
  <si>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</si>
  <si>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</si>
  <si>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</si>
  <si>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</si>
  <si>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Herramientas y máquinas-herramienta</t>
  </si>
  <si>
    <t>Otros equipos</t>
  </si>
  <si>
    <t>Bovinos</t>
  </si>
  <si>
    <t>Porcinos</t>
  </si>
  <si>
    <t>Aves</t>
  </si>
  <si>
    <t>Peces y acuicultura</t>
  </si>
  <si>
    <t>Equinos</t>
  </si>
  <si>
    <t>Otros activos biológicos</t>
  </si>
  <si>
    <t>BIENES INMUEBLES</t>
  </si>
  <si>
    <t>Terrenos</t>
  </si>
  <si>
    <t xml:space="preserve">Viviendas </t>
  </si>
  <si>
    <t>Edificios no residenciales</t>
  </si>
  <si>
    <t>Otros bienes inmuebles</t>
  </si>
  <si>
    <t>ACTIVOS INTANGIBLES</t>
  </si>
  <si>
    <t>Marcas</t>
  </si>
  <si>
    <t>Derechos</t>
  </si>
  <si>
    <t>Concesiones</t>
  </si>
  <si>
    <t>Franquicias</t>
  </si>
  <si>
    <t>Licencias industriales, comerciales y otras</t>
  </si>
  <si>
    <t>Otros activos intangibles</t>
  </si>
  <si>
    <t>Patentes</t>
  </si>
  <si>
    <t>Edificación habitacional</t>
  </si>
  <si>
    <t>Edificación no  habitacional</t>
  </si>
  <si>
    <t>División de terrenos y construcción de obras de urbanización</t>
  </si>
  <si>
    <t>Construcción de vías de comunicación</t>
  </si>
  <si>
    <t>Otras construcciones de ingeniería civil u obra pesada</t>
  </si>
  <si>
    <t>Trabajo de acabados en edificaciones  y otros trabajos especializados</t>
  </si>
  <si>
    <t>Edificación no habitacional</t>
  </si>
  <si>
    <t>Instalaciones y equipamiento en construcciones</t>
  </si>
  <si>
    <t>Trabajos de acabados en edificaciones y otros trabajos especializados</t>
  </si>
  <si>
    <t>PROYECTOS PRODUCTIVOS Y ACCIONES DE FOMENTO</t>
  </si>
  <si>
    <t>Ejecución de proyectos productivos no incluidos en conceptos anteriores de este capítulo</t>
  </si>
  <si>
    <t>INVERSIONES FINANCIERAS Y OTRAS PROVISIONES</t>
  </si>
  <si>
    <t>INVERSIONES PARA EL FOMENTO DE ACTIVIDADES PRODUCTIVAS</t>
  </si>
  <si>
    <t>Acciones y participaciones de capital en el sector externo con fines de política económica</t>
  </si>
  <si>
    <t>Acciones y participaciones de capital en el sector externo con fines de gestión  de liquidez</t>
  </si>
  <si>
    <t>Bonos</t>
  </si>
  <si>
    <t>Valores representativos de deuda  adquiridos con fines de gestión de liquidez</t>
  </si>
  <si>
    <t>Obligaciones negociables adquiridas con fines de gestión de liquidez</t>
  </si>
  <si>
    <t>Otros valores</t>
  </si>
  <si>
    <t>Concesión de préstamos al sector privado con fines de política económica</t>
  </si>
  <si>
    <t>Concesión de préstamos al sector privado con fines de gestión de liquidez</t>
  </si>
  <si>
    <t>Concesión de  préstamos al sector externo con fines de gestión de liquidez</t>
  </si>
  <si>
    <t>INVERSIONES EN FIDEICOMISOS, MANDATOS Y OTROS  ANÁLOGOS</t>
  </si>
  <si>
    <t>CONCESIÓN DE PRÉSTAMOS</t>
  </si>
  <si>
    <t>Inversiones en fideicomisos del Poder Legislativo</t>
  </si>
  <si>
    <t>Inversiones en fideicomisos del Poder Judicial</t>
  </si>
  <si>
    <t>Inversiones en fideicomisos públicos empresariales y no financieros</t>
  </si>
  <si>
    <t xml:space="preserve">Inversiones en fideicomisos públicos financieros </t>
  </si>
  <si>
    <t>Inversiones en fideicomisos de entidades federativas</t>
  </si>
  <si>
    <t>Inversiones en fideicomisos de municipios</t>
  </si>
  <si>
    <t>Inversiones en fideicomisos del Poder Ejecutivo</t>
  </si>
  <si>
    <t>Inversiones en fideicomisos públicos no empresariales y no financieros</t>
  </si>
  <si>
    <t>Fideicomisos de empresas privadas y particulares</t>
  </si>
  <si>
    <t>OTRAS INVERSIONES FINANCIERAS</t>
  </si>
  <si>
    <t>Depósitos a largo plazo en moneda extranjera</t>
  </si>
  <si>
    <t>PROVISIONES PARA CONTINGENCIAS Y OTRAS EROGACIONES ESPECIALES</t>
  </si>
  <si>
    <t>Contingencias  por fenómenos naturales</t>
  </si>
  <si>
    <t>Contingencias socioeconómicas</t>
  </si>
  <si>
    <t>Otras erogaciones especiales</t>
  </si>
  <si>
    <t>PARTICIPACIONES Y APORTACIONES</t>
  </si>
  <si>
    <t>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</si>
  <si>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</si>
  <si>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</si>
  <si>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</si>
  <si>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</si>
  <si>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</si>
  <si>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</si>
  <si>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</si>
  <si>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</si>
  <si>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</si>
  <si>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</si>
  <si>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CONVENIOS</t>
  </si>
  <si>
    <t>Convenios de reasignación</t>
  </si>
  <si>
    <t>Convenios de descentralización</t>
  </si>
  <si>
    <t>Amortización de la deuda interna con instituciones de crédito</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</si>
  <si>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</si>
  <si>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</si>
  <si>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</si>
  <si>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</si>
  <si>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arrendamientos financieros internacionales</t>
  </si>
  <si>
    <t>Intereses de la deuda con organismos financieros internacionales</t>
  </si>
  <si>
    <t xml:space="preserve">Intereses de la deuda bilateral  </t>
  </si>
  <si>
    <t>Intereses por arrendamientos  financieros nacionales</t>
  </si>
  <si>
    <t>Intereses de la deuda interna con instituciones  de crédito</t>
  </si>
  <si>
    <t xml:space="preserve">Intereses de la deuda externa con instituciones de crédito </t>
  </si>
  <si>
    <t>Intereses por arrendamientos financieros internacionales</t>
  </si>
  <si>
    <t>Gastos de la deuda  pública externa</t>
  </si>
  <si>
    <t>COSTO POR COBERTURAS</t>
  </si>
  <si>
    <t>Comisión de la deuda pública interna</t>
  </si>
  <si>
    <t>APOYOS FINANCIEROS</t>
  </si>
  <si>
    <t>Apoyos a intermediarios financieros</t>
  </si>
  <si>
    <t>Apoyos a ahorradores y deudores del Sistema Financiero Nacional</t>
  </si>
  <si>
    <t>ADEUDOS DE EJERCICIOS FISCALES ANTERIORES (ADEFAS)</t>
  </si>
  <si>
    <t>ADEFAS</t>
  </si>
  <si>
    <t>Servicios financieros y bancarios</t>
  </si>
  <si>
    <t>Instalación, reparación y mantenimiento de equipo de cómputo y tecnología de la información</t>
  </si>
  <si>
    <t>Servicios integrales de traslado y viáticos</t>
  </si>
  <si>
    <t>Otros servicios de traslado y hospedaje</t>
  </si>
  <si>
    <t>Gastos de ceremonial</t>
  </si>
  <si>
    <t>Transferencias internas otorgadas a entidades paraestatales no empresariales y no financieras</t>
  </si>
  <si>
    <t>Ayudas sociales a instituciones de enseñanza</t>
  </si>
  <si>
    <t>Ayudas sociales a cooperativas</t>
  </si>
  <si>
    <t>Carrocerías  y remolques</t>
  </si>
  <si>
    <t>MAQUINARIA, OTROS EQUIPOS Y HERRAMIENTAS</t>
  </si>
  <si>
    <t xml:space="preserve">Ovinos y caprinos </t>
  </si>
  <si>
    <t>Árboles y plantas</t>
  </si>
  <si>
    <t>OBRA PÚBLICA EN BIENES PROPIOS</t>
  </si>
  <si>
    <t>Fondo general de participaciones</t>
  </si>
  <si>
    <t>Comisiones de la deuda pública externa</t>
  </si>
  <si>
    <t>Gastos de la deuda pública interna</t>
  </si>
  <si>
    <t>COMISIONES DE LA DEUDA PÚBLICA</t>
  </si>
  <si>
    <t>GASTOS DE LA DEUDA PÚBLICA</t>
  </si>
  <si>
    <t>DEUDA  PÚBLICA</t>
  </si>
  <si>
    <t>OTRAS PRESTACIONES SOCIALES Y ECONÓMICAS</t>
  </si>
  <si>
    <t>Material impreso e información digital</t>
  </si>
  <si>
    <t>Productos de papel, cartón e impresos adquiridos como materia prima</t>
  </si>
  <si>
    <t>Arrendamiento de mobiliario y equipo de administración, educacional y recreativo</t>
  </si>
  <si>
    <t>Exposiciones</t>
  </si>
  <si>
    <t>EQUIPO E INSTRUMENTAL MÉDICO Y DE LABORATORIO</t>
  </si>
  <si>
    <t>Equipo de generación eléctrica, aparatos y accesorios eléctricos</t>
  </si>
  <si>
    <t>ACTIVOS BIOLÓGICOS</t>
  </si>
  <si>
    <t>Especies menores y de zoológico</t>
  </si>
  <si>
    <t>Software</t>
  </si>
  <si>
    <t>Licencias informáticas e intelectuales</t>
  </si>
  <si>
    <t>OBRA PÚBLICA EN BIENES DE DOMINIO PÚBLICO</t>
  </si>
  <si>
    <t>Productos químicos, farmacéuticos y de laboratorio adquiridos como materia prima</t>
  </si>
  <si>
    <t>Material eléctrico y electrónico</t>
  </si>
  <si>
    <t>Medicinas y productos farmacéuticos</t>
  </si>
  <si>
    <t>Servicios de telecomunicaciones y satélites</t>
  </si>
  <si>
    <t>Seguros de responsabilidad patrimonial y fianzas</t>
  </si>
  <si>
    <t>Servicios de creatividad, preproducción y producción de publicidad, excepto Internet</t>
  </si>
  <si>
    <t>Servicios de la industria fílmica, del sonido y del video</t>
  </si>
  <si>
    <t>Pasajes marítimos, lacustres y fluviales</t>
  </si>
  <si>
    <t>Autotransporte</t>
  </si>
  <si>
    <t>Asignaciones presupuestarias a Órganos Autónomos</t>
  </si>
  <si>
    <t>Transferencias otorgadas para entidades paraestatales empresariales y no financieras</t>
  </si>
  <si>
    <t>Transferencias a fideicomisos de entidades federativas y municipios</t>
  </si>
  <si>
    <t>Ayudas sociales a actividades científicas o académicas</t>
  </si>
  <si>
    <t>Transferencias a fideicomisos del Poder Judicial</t>
  </si>
  <si>
    <t>Bienes artísticos, culturales y científicos</t>
  </si>
  <si>
    <t>Equipos y aparatos audiovisuales</t>
  </si>
  <si>
    <t>Acciones y participaciones  de capital en el sector privado con fines de política económica</t>
  </si>
  <si>
    <t>Acciones y participaciones de capital  en el sector privado con fines de gestión de liquidez</t>
  </si>
  <si>
    <t>Valores representativos de deuda adquiridos con fines de política económica</t>
  </si>
  <si>
    <t>Obligaciones negociables adquiridas con fines de política económica</t>
  </si>
  <si>
    <t>Concesión de préstamos a entidades federativas  y municipios con fines de política económica</t>
  </si>
  <si>
    <t>Concesión de préstamos al sector externo con fines de política económica</t>
  </si>
  <si>
    <t>Depósitos a largo plazo en moneda nacional</t>
  </si>
  <si>
    <t>Amortización  de la deuda interna por emisión de títulos y valores</t>
  </si>
  <si>
    <t>Amortización de la deuda externa por emisión de títulos y valores</t>
  </si>
  <si>
    <t>Intereses derivados de la colocación de títulos y valores</t>
  </si>
  <si>
    <t>Intereses derivados de la colocación de títulos y valores en el exterior</t>
  </si>
  <si>
    <t>TRANSFERENCIAS A FIDEICOMISOS, MANDATOS Y ANÁLOGOS</t>
  </si>
  <si>
    <t>TRANSFERENCIAS AL RESTO DEL SECTOR PÚBLICO</t>
  </si>
  <si>
    <t>TRANSFERENCIAS INTERNAS Y ASIGNACIONES AL SECTOR PÚBLICO</t>
  </si>
  <si>
    <t>TRANSFERENCIAS, ASIGNACIONES, SUBSIDIOS Y  OTRAS AYUDAS</t>
  </si>
  <si>
    <t>Aportaciones de terceros para obras y servicios de beneficio social</t>
  </si>
  <si>
    <t>Rendimientos financieros del fondo de aportaciones para el fortalecimiento municipal</t>
  </si>
  <si>
    <t>Del fondo para el fortalecimiento municipal</t>
  </si>
  <si>
    <t>Rendimientos financieros del fondo de aportaciones para la infraestructura social</t>
  </si>
  <si>
    <t>Del fondo de infraestructura social municipal</t>
  </si>
  <si>
    <t>APORTACIONES FEDERALES</t>
  </si>
  <si>
    <t>Estatales</t>
  </si>
  <si>
    <t>Federales</t>
  </si>
  <si>
    <t>Subsidio estatal</t>
  </si>
  <si>
    <t>Subsidio federal</t>
  </si>
  <si>
    <t>Otros aprovechamientos</t>
  </si>
  <si>
    <t>Otros no especificados</t>
  </si>
  <si>
    <t>Otros gastos de ejecución</t>
  </si>
  <si>
    <t>Gastos de embargo</t>
  </si>
  <si>
    <t>Gastos de ejecución</t>
  </si>
  <si>
    <t>Particulares</t>
  </si>
  <si>
    <t>Banca comercial</t>
  </si>
  <si>
    <t>Banca oficial</t>
  </si>
  <si>
    <t>Empréstitos y financiamientos diversos</t>
  </si>
  <si>
    <t>Legados</t>
  </si>
  <si>
    <t>Herencias</t>
  </si>
  <si>
    <t>Donativos</t>
  </si>
  <si>
    <t>Intereses</t>
  </si>
  <si>
    <t>Falta de pago</t>
  </si>
  <si>
    <t>Recargos</t>
  </si>
  <si>
    <t>Aportación de terceros para obras y servicios de beneficio social</t>
  </si>
  <si>
    <t>Aportación del gobierno estatal para obras y servicios de beneficio social</t>
  </si>
  <si>
    <t>Aportación del gobierno federal para obras y servicios de beneficio social</t>
  </si>
  <si>
    <t>Aportaciones del gobierno federal, estatal y de terceros para obras y servicios de beneficio social</t>
  </si>
  <si>
    <t>Otros reintegros</t>
  </si>
  <si>
    <t>Obras</t>
  </si>
  <si>
    <t>Cobros indebidos</t>
  </si>
  <si>
    <t>Otras indemnizaciones</t>
  </si>
  <si>
    <t>Seguros</t>
  </si>
  <si>
    <t>Otras infracciones por violaciones a esta ley, demás leyes y ordenamientos municipales</t>
  </si>
  <si>
    <t>Adquisición de bienes muebles o inmuebles de remates municipales</t>
  </si>
  <si>
    <t>Violación al uso y aprovechamiento del agua</t>
  </si>
  <si>
    <t>Violación a la matanza de ganado y rastro</t>
  </si>
  <si>
    <t>Infracciones a las leyes fiscales y reglamentos municipales</t>
  </si>
  <si>
    <t>APROVECHAMIENTOS DE TIPO CORRIENTE</t>
  </si>
  <si>
    <t>Otros productos no especificados</t>
  </si>
  <si>
    <t>Concesión para explotación de basureros</t>
  </si>
  <si>
    <t>Estacionamientos municipales</t>
  </si>
  <si>
    <t>Venta de productos procedentes de viveros y jardines</t>
  </si>
  <si>
    <t>Ingresos de parques y unidades deportivas</t>
  </si>
  <si>
    <t>Venta de esquilmos, productos de aparcería, desechos y basuras</t>
  </si>
  <si>
    <t>Utilidades de talleres y centros de trabajo</t>
  </si>
  <si>
    <t>Explotación de bienes municipales</t>
  </si>
  <si>
    <t>Bienes vacantes, mostrencos y objetos decomisados</t>
  </si>
  <si>
    <t>Amortización del capital e intereses de créditos</t>
  </si>
  <si>
    <t>Extracción de cantera, piedra común y piedra para fabricación de cal</t>
  </si>
  <si>
    <t>Explotación de tierra para fabricación de adobe, teja y ladrillo</t>
  </si>
  <si>
    <t>Depósito de vehículos</t>
  </si>
  <si>
    <t>Edición impresas</t>
  </si>
  <si>
    <t>Calcomanías, credenciales, placas, escudos y otros medios de identificación</t>
  </si>
  <si>
    <t>Formas impresas</t>
  </si>
  <si>
    <t>Productos diversos</t>
  </si>
  <si>
    <t>Concesión de tiempo medido en la vía pública</t>
  </si>
  <si>
    <t>Concesión del servicio público de estacionamientos</t>
  </si>
  <si>
    <t>Estacionamientos</t>
  </si>
  <si>
    <t>Puestos eventuales</t>
  </si>
  <si>
    <t>Graderías y sillerías instaladas en la vía pública</t>
  </si>
  <si>
    <t>Tapiales, andamios, materiales, maquinaria y equipo en vía pública</t>
  </si>
  <si>
    <t>Espectáculos y diversiones públicas</t>
  </si>
  <si>
    <t>Actividades comerciales o industriales</t>
  </si>
  <si>
    <t>Otros fines o actividades no previstas</t>
  </si>
  <si>
    <t>Uso del piso en banquetas, jardines y otros</t>
  </si>
  <si>
    <t>Puestos fijos o semifijos</t>
  </si>
  <si>
    <t>Estacionamientos exclusivos</t>
  </si>
  <si>
    <t>Piso</t>
  </si>
  <si>
    <t>Mantenimiento de fosa</t>
  </si>
  <si>
    <t>Traspaso de propiedad</t>
  </si>
  <si>
    <t>Arrendamiento de lotes para fosas</t>
  </si>
  <si>
    <t>Venta de lotes para fosas</t>
  </si>
  <si>
    <t>Cementerios</t>
  </si>
  <si>
    <t>Uso de corrales para guardar animales</t>
  </si>
  <si>
    <t>Traspaso de locales propiedad del municipio</t>
  </si>
  <si>
    <t>Otros arrendamientos o concesiones</t>
  </si>
  <si>
    <t>Arrendamiento de inmuebles para anuncios</t>
  </si>
  <si>
    <t>Concesión de kioscos en plazas y jardines</t>
  </si>
  <si>
    <t>Arrendamiento de locales exteriores en mercados</t>
  </si>
  <si>
    <t>Arrendamiento de locales en el interior de mercados</t>
  </si>
  <si>
    <t>Enajenación de bienes muebles e inmuebles</t>
  </si>
  <si>
    <t>Bienes muebles e inmuebles municipales</t>
  </si>
  <si>
    <t>PRODUCTOS DE TIPO CORRIENTE</t>
  </si>
  <si>
    <t>Solicitudes de información</t>
  </si>
  <si>
    <t>Servicios de poda o tala de árboles</t>
  </si>
  <si>
    <t>Servicios prestados en horas inhábiles</t>
  </si>
  <si>
    <t>Servicios prestados en horas hábiles</t>
  </si>
  <si>
    <t>Derechos no especificados</t>
  </si>
  <si>
    <t>Para predios de régimen comunal o ejidal</t>
  </si>
  <si>
    <t>Para urbanización de predios intraurbanos o rústicos</t>
  </si>
  <si>
    <t>Peritaje, dictamen e inspección de carácter extraordinario</t>
  </si>
  <si>
    <t>Supervisión técnica</t>
  </si>
  <si>
    <t>Para permisos de subdivisión o relotificación</t>
  </si>
  <si>
    <t>Para permisos en régimen de propiedad o condominio</t>
  </si>
  <si>
    <t>Para regularización de medidas y linderos</t>
  </si>
  <si>
    <t>Para permisos de cada lote o predio</t>
  </si>
  <si>
    <t>Para urbanizar</t>
  </si>
  <si>
    <t>Solicitud de autorizaciones</t>
  </si>
  <si>
    <t>Licencias de cambio de régimen de propiedad</t>
  </si>
  <si>
    <t>Otros similares</t>
  </si>
  <si>
    <t>Construcciones provisionales</t>
  </si>
  <si>
    <t>Para movimientos en tierra</t>
  </si>
  <si>
    <t>Para ocupación en vía pública con materiales de construcción</t>
  </si>
  <si>
    <t>Para reconstrucción, reestructuración o adaptación</t>
  </si>
  <si>
    <t>Para remodelación</t>
  </si>
  <si>
    <t>Para instalar tapiales provisionales en la vía pública</t>
  </si>
  <si>
    <t>Para acotamiento de predios baldíos bardados en colindancia</t>
  </si>
  <si>
    <t>Para demolición</t>
  </si>
  <si>
    <t>Construcción de estacionamientos para usos no habitacionales</t>
  </si>
  <si>
    <t>Construcción de canchas y áreas deportivas</t>
  </si>
  <si>
    <t>Construcción de albercas</t>
  </si>
  <si>
    <t>Construcción de inmuebles</t>
  </si>
  <si>
    <t>Licencias de construcción, reconstrucción, reparación o demolición de obras</t>
  </si>
  <si>
    <t>Tableros publicitarios</t>
  </si>
  <si>
    <t>Otros eventuales</t>
  </si>
  <si>
    <t>Estructurales eventuales</t>
  </si>
  <si>
    <t>Salientes eventuales</t>
  </si>
  <si>
    <t>Adosado o pintado eventuales</t>
  </si>
  <si>
    <t>Otros permanentes</t>
  </si>
  <si>
    <t>Estructurales permanentes</t>
  </si>
  <si>
    <t>Saliente permanente</t>
  </si>
  <si>
    <t>Adosado o pintado permanente</t>
  </si>
  <si>
    <t>Licencias para anuncios</t>
  </si>
  <si>
    <t>Extensión de horario de servicio</t>
  </si>
  <si>
    <t>Venta en bailes o espectáculos</t>
  </si>
  <si>
    <t>Tendejones</t>
  </si>
  <si>
    <t>Salones de baile</t>
  </si>
  <si>
    <t>Salón para fiestas</t>
  </si>
  <si>
    <t xml:space="preserve">Restaurantes </t>
  </si>
  <si>
    <t>Expendio de bebidas alcohólicas</t>
  </si>
  <si>
    <t>Discotecas</t>
  </si>
  <si>
    <t>Clubes y centros recreativos</t>
  </si>
  <si>
    <t>Cervecería o centro botanero</t>
  </si>
  <si>
    <t>Centros nocturnos</t>
  </si>
  <si>
    <t>Casinos</t>
  </si>
  <si>
    <t>Cantinas</t>
  </si>
  <si>
    <t>Cabarets</t>
  </si>
  <si>
    <t>Bar</t>
  </si>
  <si>
    <t>Agencias, depósitos y distribuciones</t>
  </si>
  <si>
    <t>Licencias para giros de bebidas alcohólicas</t>
  </si>
  <si>
    <t>OTROS DERECHOS</t>
  </si>
  <si>
    <t>Multas</t>
  </si>
  <si>
    <t>ACCESORIOS</t>
  </si>
  <si>
    <t>Revisión y autorización de avalúos</t>
  </si>
  <si>
    <t>Dictámenes catastrales</t>
  </si>
  <si>
    <t>Deslindes catastrales</t>
  </si>
  <si>
    <t>Informes catastrales</t>
  </si>
  <si>
    <t>Certificaciones catastrales</t>
  </si>
  <si>
    <t>Copias de planos</t>
  </si>
  <si>
    <t>Servicios de la dirección de catastro</t>
  </si>
  <si>
    <t>Certificados o autorizaciones especiales</t>
  </si>
  <si>
    <t>Certificado de operatividad a establecimientos para espectáculos públicos</t>
  </si>
  <si>
    <t>Dictamen de trazo, uso y destino</t>
  </si>
  <si>
    <t>Dictámenes de uso y destino</t>
  </si>
  <si>
    <t>Expedición y certificación de planos</t>
  </si>
  <si>
    <t>Certificado de habitabilidad de inmueble</t>
  </si>
  <si>
    <t>Certificado de alcoholemia</t>
  </si>
  <si>
    <t>Certificado médico veterinario zootecnista</t>
  </si>
  <si>
    <t>Certificado médico prenupcial</t>
  </si>
  <si>
    <t>Certificado de residencia</t>
  </si>
  <si>
    <t>Extractos de actas</t>
  </si>
  <si>
    <t>Certificación de inexistencia</t>
  </si>
  <si>
    <t>Expedición de certificados, certificaciones, constancias o copias certificadas</t>
  </si>
  <si>
    <t>Certificación de firmas</t>
  </si>
  <si>
    <t>Certificaciones</t>
  </si>
  <si>
    <t>Anotaciones e inserciones en actas</t>
  </si>
  <si>
    <t>Servicios a domicilio</t>
  </si>
  <si>
    <t>Servicios en oficina</t>
  </si>
  <si>
    <t>Registro civil</t>
  </si>
  <si>
    <t>Otros servicios prestados por el rastro municipal</t>
  </si>
  <si>
    <t>Venta de productos obtenidos en el rastro</t>
  </si>
  <si>
    <t>Servicios de matanza de ganado en el rastro municipal</t>
  </si>
  <si>
    <t>Acarreo de carnes en camiones del municipio</t>
  </si>
  <si>
    <t>Sello de inspección sanitaria</t>
  </si>
  <si>
    <t>Autorización de la introducción de ganado al rastro en horas extraordinarias</t>
  </si>
  <si>
    <t>Autorización de salida de animales del rastro</t>
  </si>
  <si>
    <t>Autorización de matanza de aves</t>
  </si>
  <si>
    <t>Autorización de matanza de ganado</t>
  </si>
  <si>
    <t>Rastro</t>
  </si>
  <si>
    <t>Conexión o reconexión al servicio de agua potable y alcantarillado</t>
  </si>
  <si>
    <t>Aprovechamiento de la infraestructura básica existente</t>
  </si>
  <si>
    <t>20% para el saneamiento de las aguas residuales</t>
  </si>
  <si>
    <t>Servicio medido uso no doméstico</t>
  </si>
  <si>
    <t>Servicio medido uso doméstico</t>
  </si>
  <si>
    <t>Servicios en localidades tarifa mínima</t>
  </si>
  <si>
    <t>Servicio en predios baldíos de cuota fija</t>
  </si>
  <si>
    <t>Servicio no doméstico de cuota fija</t>
  </si>
  <si>
    <t>Servicio doméstico de cuota fija</t>
  </si>
  <si>
    <t>Agua y alcantarillado</t>
  </si>
  <si>
    <t>Otros servicios similares</t>
  </si>
  <si>
    <t>Por utilizar tiraderos municipales</t>
  </si>
  <si>
    <t>Servicio exclusivo de camiones de aseo</t>
  </si>
  <si>
    <t>Recolección y traslado de basura, desechos o desperdicios peligrosos</t>
  </si>
  <si>
    <t>Recolección y traslado de basura, desechos o desperdicios no peligrosos</t>
  </si>
  <si>
    <t>Aseo público contratado</t>
  </si>
  <si>
    <t>Traslado de cadáveres fuera del municipio</t>
  </si>
  <si>
    <t>Cremación</t>
  </si>
  <si>
    <t>Exhumaciones</t>
  </si>
  <si>
    <t>Servicios de sanidad</t>
  </si>
  <si>
    <t>Autorización para construcción en la vía pública</t>
  </si>
  <si>
    <t>Autorización para romper pavimento, banquetas o machuelos</t>
  </si>
  <si>
    <t>Medición de terrenos</t>
  </si>
  <si>
    <t>Servicios por obra</t>
  </si>
  <si>
    <t>DERECHOS POR PRESTACIÓN DE SERVICIOS</t>
  </si>
  <si>
    <t>DERECHOS A LOS HIDROCARBUROS</t>
  </si>
  <si>
    <t>DERECHOS POR EL USO, GOCE, APROVECHAMIENTO O EXPLOTACIÓN DE BIENES DE DOMINIO PÚBLICO</t>
  </si>
  <si>
    <t>DERECHOS</t>
  </si>
  <si>
    <t>Por servicios públicos</t>
  </si>
  <si>
    <t>Contribuciones especiales</t>
  </si>
  <si>
    <t>Otras transmisiones</t>
  </si>
  <si>
    <t>Terrenos en regularización</t>
  </si>
  <si>
    <t>Adquisición en copropiedad</t>
  </si>
  <si>
    <t>Adquisición de departamentos, viviendas y casas para habitación</t>
  </si>
  <si>
    <t>Transmisiones patrimoniales</t>
  </si>
  <si>
    <t>CONTRIBUCIONES DE MEJORAS</t>
  </si>
  <si>
    <t>OTRAS CUOTAS Y APORTACIONES PARA LA SEGURIDAD SOCIAL</t>
  </si>
  <si>
    <t>CUOTAS DE AHORRO PARA EL RETIRO</t>
  </si>
  <si>
    <t xml:space="preserve">CUOTAS PARA EL SEGURO SOCIAL </t>
  </si>
  <si>
    <t>APORTACIONES PARA FONDOS DE VIVIENDA</t>
  </si>
  <si>
    <t>CUOTAS Y APORTACIONES DE SEGURIDAD SOCIAL</t>
  </si>
  <si>
    <t>Impuestos extraordinarios</t>
  </si>
  <si>
    <t>OTROS IMPUESTOS</t>
  </si>
  <si>
    <t>IMPUESTOS ECOLÓGICOS</t>
  </si>
  <si>
    <t>IMPUESTOS SOBRE NÓMINAS Y ASIMILABLES</t>
  </si>
  <si>
    <t>IMPUESTOS AL COMERCIO EXTERIOR</t>
  </si>
  <si>
    <t>IMPUESTO SOBRE LA PRODUCCIÓN, EL CONSUMO Y LAS TRANSACCIONES</t>
  </si>
  <si>
    <t>Ampliación de inmuebles</t>
  </si>
  <si>
    <t>Reconstrucción de inmuebles</t>
  </si>
  <si>
    <t>Impuestos sobre negocios jurídicos</t>
  </si>
  <si>
    <t>Impuesto predial</t>
  </si>
  <si>
    <t>IMPUESTOS SOBRE EL PATRIMONIO</t>
  </si>
  <si>
    <t>Otros espectáculos</t>
  </si>
  <si>
    <t>Palenques</t>
  </si>
  <si>
    <t>Peleas de gallos</t>
  </si>
  <si>
    <t>Taurino</t>
  </si>
  <si>
    <t>Ópera</t>
  </si>
  <si>
    <t>Ballet</t>
  </si>
  <si>
    <t>Espectáculos teatrales</t>
  </si>
  <si>
    <t>Otros espectáculos deportivos</t>
  </si>
  <si>
    <t>Béisbol</t>
  </si>
  <si>
    <t>Futbol</t>
  </si>
  <si>
    <t>Lucha libre</t>
  </si>
  <si>
    <t>Funciones de box</t>
  </si>
  <si>
    <t>Conciertos y audiciones musicales</t>
  </si>
  <si>
    <t>Función de circo</t>
  </si>
  <si>
    <t>Impuestos sobre espectáculos</t>
  </si>
  <si>
    <t>IMPUESTOS SOBRE LOS INGRESOS</t>
  </si>
  <si>
    <t>IMPUESTOS</t>
  </si>
  <si>
    <t>FN</t>
  </si>
  <si>
    <t>SF</t>
  </si>
  <si>
    <t>OG</t>
  </si>
  <si>
    <t>TG</t>
  </si>
  <si>
    <t>Descripción</t>
  </si>
  <si>
    <t>Aportaciones previstas en leyes y decretos compensatorias a entidades federativas y municipios</t>
  </si>
  <si>
    <t>Instalación, reparación y mantenimiento de mobiliario y equipo de administración, educacional y recreativo</t>
  </si>
  <si>
    <t>Difusión por radio, televisión y otros medios de mensajes sobre programas y actividades gubernamentales</t>
  </si>
  <si>
    <t>Difusión por radio,  televisión y otros medios de mensajes comerciales para promover la venta de bienes o servicios</t>
  </si>
  <si>
    <t>TRANSFERENCIAS  AL RESTO DEL SECTOR PÚBLICO</t>
  </si>
  <si>
    <t>Transferencias otorgadas a entidades paraestatales no empresariales y no financieras</t>
  </si>
  <si>
    <t xml:space="preserve">Transferencias otorgadas para instituciones paraestatales públicas financieras  </t>
  </si>
  <si>
    <t>Transferencias otorgadas a entidades federativas y municipios</t>
  </si>
  <si>
    <t>Subsidios para cubrir diferenciales de tasas de interés</t>
  </si>
  <si>
    <t>Subsidios a la prestación de servicios públicos</t>
  </si>
  <si>
    <t>Transferencias internas otorgadas a fideicomisos públicos financieros</t>
  </si>
  <si>
    <t>Ayudas sociales a instituciones sin fines de lucro</t>
  </si>
  <si>
    <t>Trasferencias a fideicomisos públicos de entidades paraestatales no empresariales y no financieras</t>
  </si>
  <si>
    <t>Transferencias a fideicomisos públicos de entidades paraestatales empresariales y no financieras</t>
  </si>
  <si>
    <t>Construcción de obras para el abastecimiento de agua, petróleo, gas, electricidad y telecomunicaciones</t>
  </si>
  <si>
    <t>Construcción de obras para  el abastecimiento de agua,  petróleo, gas, electricidad y telecomunicaciones</t>
  </si>
  <si>
    <t>Estudios, formulación y evaluación de proyectos productivos no incluidos en conceptos anteriores de este capítulo</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</si>
  <si>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</si>
  <si>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</si>
  <si>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 en entidades paraestatales no empresariales y no financieras con fines de política económica</t>
  </si>
  <si>
    <t>Acciones  y participaciones de capital en instituciones paraestatales públicas financieras con fines de política económica</t>
  </si>
  <si>
    <t>Acciones y participaciones de capital en organismos internacionales con fines de política económica</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</si>
  <si>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</si>
  <si>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</si>
  <si>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</si>
  <si>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Gasto corriente</t>
  </si>
  <si>
    <t>Gasto de capital</t>
  </si>
  <si>
    <t>2% o 3% para la infraestructura básica existente</t>
  </si>
  <si>
    <t>F</t>
  </si>
  <si>
    <t>GOBIERNO</t>
  </si>
  <si>
    <t>LEGISLACIÓN</t>
  </si>
  <si>
    <t>JUSTICIA</t>
  </si>
  <si>
    <t>COORDINACIÓN DE LA POLÍTICA DE GOBIERNO</t>
  </si>
  <si>
    <t>RELACIONES EXTERIORES</t>
  </si>
  <si>
    <t>ASUNTOS FINANCIEROS Y HACENDARIOS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</si>
  <si>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</si>
  <si>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</si>
  <si>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</si>
  <si>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</si>
  <si>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</si>
  <si>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</si>
  <si>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</si>
  <si>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</si>
  <si>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</si>
  <si>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</si>
  <si>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</si>
  <si>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</si>
  <si>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</si>
  <si>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</si>
  <si>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TURISMO</t>
  </si>
  <si>
    <t>TRANSACCIONES DE LA DEUDA PÚBLICA / COSTO FINANCIERO DE LA DEUDA</t>
  </si>
  <si>
    <t>TRANSFERENCIAS, PARTICIPACIONES Y APORTACIONES ENTRE DIFERENTES NIVELES Y ÓRDENES DE GOBIERNO</t>
  </si>
  <si>
    <t>SANEAMIENTO DEL SISTEMA FINANCIERO</t>
  </si>
  <si>
    <t>ADEUDOS DE EJERCICIOS FISCALES ANTERIORES</t>
  </si>
  <si>
    <t>Definición</t>
  </si>
  <si>
    <t>Asignaciones destinadas a cubrir las percepciones correspondientes al personal de carácter permanente.</t>
  </si>
  <si>
    <t>Son los gastos de consumo y/o de operación, el arrendamiento de la propiedad y las transferencias otorgadas a los otros componentes institucionales del sistema económico para financiar gastos de esas características.</t>
  </si>
  <si>
    <t>Son los gastos destinados a la inversión de capital y las transferencias a los otros componentes institucionales del sistema económico que se efectúan para financiar gastos de éstos con tal propósito.</t>
  </si>
  <si>
    <t>Comprende la amortización de la deuda adquirida y disminución de pasivos con el sector privado, público y externo.</t>
  </si>
  <si>
    <t>Incluye la planeación, formulación, diseño, e implantación de la política exterior en los ámbitos bilaterales y multilaterales, así como la promoción de la cooperación internacional y la ejecución de acciones culturales de igual tipo.</t>
  </si>
  <si>
    <t>Comprende el diseño y ejecución de los asuntos relativos a cubrir todas las acciones inherentes a los asuntos financieros y hacendarios.</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</si>
  <si>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</si>
  <si>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Comprende otros asuntos sociales no comprendidos en las funciones anteriores.</t>
  </si>
  <si>
    <t>Comprende las acciones relativas a la iniciativa, revisión, elaboración, aprobación, emisión y difusión de leyes, reglamentos y acuerdos; así como la fiscalización de la cuenta pública, entre otras.</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</si>
  <si>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</si>
  <si>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Comprende las acciones enfocadas a la formulación y establecimiento de las directrices, lineamientos de acción y estrategias de gobierno.</t>
  </si>
  <si>
    <t>Comprende la administración, gestión o apoyo de programas, actividades y proyectos relacionados con la formulación, administración, coordinación, ejecución y vigilancia de políticas relacionadas con la urbanización, desarrollos comunitarios, abastecimiento de agua, alumbrado público y servicios comunitarios, investigación y desarrollo relacionados con la vivienda y los servicios comunitarios, así como la producción y difusión de información general, documentación técnica y estadísticas relacionadas con la vivienda y los servicios comunitarios.</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</si>
  <si>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</si>
  <si>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</si>
  <si>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</si>
  <si>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Transferencias, participaciones y aportaciones entre diferentes niveles y órdenes de gobierno que son de carácter general y no están asignadas a una función determinada.</t>
  </si>
  <si>
    <t>Comprende el apoyo financiero a las operaciones y programas para atender la problemática de pago de los deudores del Sistema Bancario Nacional e impulsar el saneamiento financiero.</t>
  </si>
  <si>
    <t>Comprende el comercio, distribución, almacenamiento y depósito y otras industrias no incluidas en funciones anteriores. Incluye las actividades y prestación de servicios relacionados con asuntos económicos no consideradas en las funciones anteriores.</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</si>
  <si>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</si>
  <si>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</si>
  <si>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Asignaciones para remuneraciones al personal que desempeña sus servicios en el ejército, fuerza aérea y armada nacionales.</t>
  </si>
  <si>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</si>
  <si>
    <t>Asignaciones destinadas a cubrir las percepciones correspondientes al personal de carácter eventual.</t>
  </si>
  <si>
    <t>Asignaciones destinadas a cubrir las remuneraciones para el pago al personal de carácter transitorio que preste sus servicios en los entes públicos.</t>
  </si>
  <si>
    <t>Asignaciones destinadas a cubrir las remuneraciones a profesionistas de las diversas carreras o especialidades técnicas que presten su servicio social en los entes públicos.</t>
  </si>
  <si>
    <t>Asignaciones destinadas a cubrir percepciones adicionales y especiales, así como las gratificaciones que se otorgan tanto al personal de carácter permanente como transitorio.</t>
  </si>
  <si>
    <t>Asignaciones adicionales como complemento al sueldo del personal al servicio de los entes públicos, por años de servicios efectivos prestados, de acuerdo con la legislación aplicable.</t>
  </si>
  <si>
    <t>Asignaciones al personal que tenga derecho a vacaciones o preste sus servicios en domingo; aguinaldo o gratificación de fin de año al personal civil y militar al servicio de los entes públicos.</t>
  </si>
  <si>
    <t>Asignaciones destinadas a cubrir las percepciones que se otorgan a los servidores públicos bajo el esquema de compensaciones que determinen las disposiciones aplicables.</t>
  </si>
  <si>
    <t>Remuneraciones adicionales que se cubre al personal militar en activo en atención al incremento en el costo de la vida o insalubridad del lugar donde preste sus servicios.</t>
  </si>
  <si>
    <t>Incluye retribución a los empleados de los entes públicos por su participación en la vigilancia del cumplimiento de las leyes y custodia de valores.</t>
  </si>
  <si>
    <t>Asignaciones destinadas a cubrir la aportación de los entes públicos, por concepto de seguridad social, en los términos de la legislación vigente.</t>
  </si>
  <si>
    <t>Asignaciones destinadas a cubrir las aportaciones que corresponden a los entes públicos para proporcionar vivienda a su personal, de acuerdo con las disposiciones legales vigentes.</t>
  </si>
  <si>
    <t>Asignaciones destinadas a cubrir los montos de las aportaciones de los entes públicos a favor del Sistema para el Retiro, correspondientes a los trabajadores al servicio de los mismos.</t>
  </si>
  <si>
    <t>Asignaciones destinadas a cubrir otras prestaciones sociales y económicas, a favor del personal, de acuerdo con las disposiciones legales vigentes y/o acuerdos contractuales respectivos.</t>
  </si>
  <si>
    <t>Asignaciones destinadas a cubrir el costo de otras prestaciones que los entes públicos otorgan en beneficio de sus empleados, siempre que no correspondan a las prestaciones a que se refiere la partida 154 Prestaciones contractuales.</t>
  </si>
  <si>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</si>
  <si>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</si>
  <si>
    <t>Asignaciones para remuneraciones a los Diputados, Senadores, Asambleístas, Regidores y Síndicos.</t>
  </si>
  <si>
    <t>Remuneraciones por adscripción laboral en el extranjero</t>
  </si>
  <si>
    <t>Retribución a los representantes de los trabajadores y de los patrones en la Junta de Conciliación y Arbitraje</t>
  </si>
  <si>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</si>
  <si>
    <t>Asignaciones por remuneraciones a que tenga derecho el personal de los entes públicos por servicios prestados en horas que se realizan excediendo la duración máxima de la jornada de trabajo, guardias o turnos opcionales.</t>
  </si>
  <si>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</si>
  <si>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</si>
  <si>
    <t>Asignaciones destinadas a cubrir el costo de las prestaciones que los entes públicos otorgan en beneficio de sus empleados, de conformidad con las condiciones generales de trabajo o los contratos colectivos de trabajo.</t>
  </si>
  <si>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</si>
  <si>
    <t>Suma</t>
  </si>
  <si>
    <t>Nombre de la unidad responsable</t>
  </si>
  <si>
    <t>Capítulo 1000</t>
  </si>
  <si>
    <t>Capítulo 2000</t>
  </si>
  <si>
    <t>Capítulo 3000</t>
  </si>
  <si>
    <t>Capítulo 4000</t>
  </si>
  <si>
    <t>Capítulo 5000</t>
  </si>
  <si>
    <t>Capítulo 6000</t>
  </si>
  <si>
    <t>Capítulo 7000</t>
  </si>
  <si>
    <t>Capítulo 8000</t>
  </si>
  <si>
    <t>Capítulo 9000</t>
  </si>
  <si>
    <t>PP</t>
  </si>
  <si>
    <t>RECURSOS PROPIOS</t>
  </si>
  <si>
    <t>Otros</t>
  </si>
  <si>
    <t>PROGRAMAS FEDERALES</t>
  </si>
  <si>
    <t>PROGRAMAS ESTATALES</t>
  </si>
  <si>
    <t>EMPRÉSTITOS</t>
  </si>
  <si>
    <t>Empréstitos a la banca comercial</t>
  </si>
  <si>
    <t>Empréstitos a la banca oficial</t>
  </si>
  <si>
    <t>Empréstitos a particulares</t>
  </si>
  <si>
    <t>OTROS</t>
  </si>
  <si>
    <t>OR</t>
  </si>
  <si>
    <t>Agrupa las asignaciones destinadas a la adquisición de toda clase de insumos y suministros requeridos para la prestación de bienes y servicios y para el desempeño de las actividades administrativas.</t>
  </si>
  <si>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</si>
  <si>
    <t>Asignaciones destinadas a la adquisición de materiales utilizados en la impresión, reproducción y encuadernación, tales como: fijadores, tintas, pastas, logotipos y demás materiales y útiles para el mismo fin. Incluye rollos fotográficos.</t>
  </si>
  <si>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</si>
  <si>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</si>
  <si>
    <t>Asignaciones destinadas a la adquisición de todo tipo de material didáctico así como materiales y suministros necesarios para las funciones educativas.</t>
  </si>
  <si>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</si>
  <si>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</si>
  <si>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</si>
  <si>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</si>
  <si>
    <t>Asignaciones destinadas a la adquisición de insumos textiles como materias primas en estado natural, transformadas o semi-transformadas, que se utilizan en los procesos productivos, diferentes a las contenidas en las demás partidas de este Clasificador.</t>
  </si>
  <si>
    <t>Asignaciones destinadas a la adquisición de papel, cartón e impresos como materias primas en estado natural, transformadas o semi-transformadas, que se utilizan en los procesos productivos, diferentes a las contenidas en las demás partidas de este Clasificador.</t>
  </si>
  <si>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</si>
  <si>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</si>
  <si>
    <t>Asignaciones destinadas a la adquisición de cuero, piel, plástico y hule como materias primas en estado natural, transformadas o semi-transformadas, que se utilizan en los procesos productivos, diferentes a las contenidas en las demás partidas de este Clasificador.</t>
  </si>
  <si>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</si>
  <si>
    <t>Asignaciones destinadas a la adquisición de materiales y artículos utilizados en la construcción, reconstrucción, ampliación, adaptación, mejora, conservación, reparación y mantenimiento de bienes inmuebles.</t>
  </si>
  <si>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</si>
  <si>
    <t>Asignaciones destinadas a la adquisición de cemento blanco, gris y especial, pega azulejo y productos de concreto.</t>
  </si>
  <si>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</si>
  <si>
    <t>Asignaciones destinadas a la adquisición de madera y sus derivados.</t>
  </si>
  <si>
    <t>Asignaciones destinadas a la adquisición de vidrio plano, templado, inastillable y otros vidrios laminados; espejos; envases y artículos de vidrio y fibra de vidrio.</t>
  </si>
  <si>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</si>
  <si>
    <t>Asignaciones destinadas a la adquisición de materiales para el acondicionamiento de las obras públicas y bienes inmuebles, tales como: tapices, pisos, persianas y demás accesorios.</t>
  </si>
  <si>
    <t>Asignaciones destinadas a la adquisición de sustancias, productos químicos y farmacéuticos de aplicación humana o animal; así como toda clase de materiales y suministros médicos y de laboratorio.</t>
  </si>
  <si>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</si>
  <si>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</si>
  <si>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</si>
  <si>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</si>
  <si>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</si>
  <si>
    <t>Asignaciones destinadas a la adquisición de productos químicos derivados de la coquización del carbón y las briquetas de carbón. Excluye el carbón utilizado como materia prima.</t>
  </si>
  <si>
    <t>Asignaciones destinadas a la adquisición de vestuario y sus accesorios, blancos, artículos deportivos; así como prendas de protección personal diferentes a las de seguridad.</t>
  </si>
  <si>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</si>
  <si>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</si>
  <si>
    <t>Asignaciones destinadas a la adquisición todo tipo de blancos: batas, colchas, sábanas, fundas, almohadas, toallas, cobertores, colchones y colchonetas, entre otros.</t>
  </si>
  <si>
    <t>Asignaciones destinadas a la adquisición de materiales, sustancias explosivas y prendas de protección personal necesarias en los programas de seguridad.</t>
  </si>
  <si>
    <t>Asignaciones destinadas a la adquisición de toda clase de suministros propios de la industria militar y de seguridad pública tales como: municiones, espoletas, cargas, granadas, cartuchos, balas, entre otros.</t>
  </si>
  <si>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</si>
  <si>
    <t>Asignaciones destinadas a la adquisición de toda clase de refacciones, accesorios, herramientas menores y demás bienes de consumo del mismo género, necesarios para la conservación de los bienes muebles e inmuebles.</t>
  </si>
  <si>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</si>
  <si>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</si>
  <si>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</si>
  <si>
    <t>Asignaciones destinadas a la adquisición de refacciones y accesorios para todo tipo de aparatos e instrumentos médicos y de laboratorio.</t>
  </si>
  <si>
    <t>Asignaciones destinadas a cubrir la adquisición de refacciones para todo tipo de equipos de defensa y seguridad referidos en la partida 551 Equipo de defensa y seguridad, entre otros.</t>
  </si>
  <si>
    <t>Asignaciones destinadas a la adquisición de instrumental complementario y repuestos menores no considerados en las partidas anteriores.</t>
  </si>
  <si>
    <t>Capítulo</t>
  </si>
  <si>
    <t>1000</t>
  </si>
  <si>
    <t>2000</t>
  </si>
  <si>
    <t>3000</t>
  </si>
  <si>
    <t>4000</t>
  </si>
  <si>
    <t>5000</t>
  </si>
  <si>
    <t>6000</t>
  </si>
  <si>
    <t>7000</t>
  </si>
  <si>
    <t>8000</t>
  </si>
  <si>
    <t>9000</t>
  </si>
  <si>
    <t>Asignaciones destinadas a cubrir el costo de todo tipo de servicios que se contraten con particulares o instituciones del propio sector público; así como los servicios oficiales requeridos para el desempeño de actividades vinculadas con la función pública.</t>
  </si>
  <si>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</si>
  <si>
    <t>Asignaciones destinadas a cubrir el importe de la contratación, instalación y consumo de energía eléctrica, necesarias para el funcionamiento de las instalaciones oficiales. Incluye alumbrado público.</t>
  </si>
  <si>
    <t>Asignaciones destinadas al suministro de gas al consumidor final por ductos, tanque estacionario o de cilindros.</t>
  </si>
  <si>
    <t>Asignaciones destinadas al pago de servicio telefónico convencional nacional e internacional, mediante redes alámbricas, incluido el servicio de fax, requerido en el desempeño de funciones oficiales.</t>
  </si>
  <si>
    <t>Asignaciones destinadas al pago de servicios de telecomunicaciones inalámbricas o telefonía celular, requeridos para el desempeño de funciones oficiales.</t>
  </si>
  <si>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</si>
  <si>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</si>
  <si>
    <t>Asignaciones destinadas al pago del servicio postal nacional e internacional, gubernamental y privado a través de los establecimientos de mensajería y paquetería y servicio telegráfico nacional e internacional, requeridos en el desempeño de funciones oficiales.</t>
  </si>
  <si>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</si>
  <si>
    <t>Asignaciones destinadas a cubrir erogaciones por concepto de arrendamiento de: edificios, locales, terrenos, maquinaria y equipo, vehículos, intangibles y otros análogos.</t>
  </si>
  <si>
    <t>Asignaciones destinadas a cubrir el alquiler de terrenos.</t>
  </si>
  <si>
    <t>Asignaciones destinadas a cubrir el alquiler de toda clase de edificios e instalaciones como: viviendas y edificaciones no residenciales, salones para convenciones, oficinas y locales comerciales, teatros, estudios, auditorios, bodegas, entre otros.</t>
  </si>
  <si>
    <t>Asignaciones destinadas a cubrir el alquiler de toda clase de equipo e instrumental médico y de laboratorio.</t>
  </si>
  <si>
    <t>Asignaciones destinadas a cubrir el alquiler de toda clase de equipo de transporte, ya sea terrestre, aeroespacial, marítimo, lacustre y fluvial.</t>
  </si>
  <si>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</si>
  <si>
    <t>Asignaciones destinadas a cubrir el importe que corresponda por el uso de patentes y marcas, representaciones comerciales e industriales, regalías por derechos de autor, membresías, así como licencias de uso de programas de cómputo y su actualización.</t>
  </si>
  <si>
    <t>Asignaciones destinadas a cubrir el importe que corresponda por los derechos sobre bienes en régimen de arrendamiento financiero.</t>
  </si>
  <si>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</si>
  <si>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</si>
  <si>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</si>
  <si>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</si>
  <si>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</si>
  <si>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</si>
  <si>
    <t>Asignaciones destinadas a cubrir las erogaciones por servicios de monitoreo de personas, objetos o procesos tanto de inmuebles de los entes públicos como de lugares de dominio público prestados por instituciones de seguridad.</t>
  </si>
  <si>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</si>
  <si>
    <t>Asignaciones destinadas a cubrir el costo de servicios tales como: fletes y maniobras; almacenaje, embalaje y envase; así como servicios bancarios y financieros; seguros patrimoniales; comisiones por ventas.</t>
  </si>
  <si>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</si>
  <si>
    <t>Asignaciones destinadas a cubrir los gastos por servicios de cobranza, investigación crediticia y recopilación de información sobre solvencia financiera de personas o negocios.</t>
  </si>
  <si>
    <t>Asignaciones destinadas a cubrir el pago de servicios financieros por guarda, custodia, traslado de valores y otros gastos inherentes a la recaudación.</t>
  </si>
  <si>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</si>
  <si>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</si>
  <si>
    <t>Asignaciones destinadas a cubrir el costo de los servicios de almacenamiento, embalaje, desembalaje, envase y desenvase de toda clase de objetos, artículos, materiales, mobiliario, entre otros.</t>
  </si>
  <si>
    <t>Asignaciones destinadas a cubrir el pago de comisiones a personas físicas, ya sean: profesionistas, técnico, expertos o peritos, así como a las personas morales, con las cuáles se tenga celebrado contrato respectivo, por los servicios de venta prestados a los entes públicos.</t>
  </si>
  <si>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</si>
  <si>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</si>
  <si>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</si>
  <si>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</si>
  <si>
    <t>Asignaciones destinadas a cubrir los gastos por servicios de instalación, reparación y mantenimiento de equipo e instrumental médico y de laboratorio.</t>
  </si>
  <si>
    <t>Asignaciones destinadas a cubrir los gastos por servicios de reparación y mantenimiento del equipo de transporte terrestre, aeroespacial, marítimo, lacustre y fluvial e instalación de equipos en los mismos, propiedad o al servicio de los entes públicos.</t>
  </si>
  <si>
    <t>Asignaciones destinadas a cubrir los gastos por servicios de reparación y mantenimiento del equipo de defensa y seguridad.</t>
  </si>
  <si>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</si>
  <si>
    <t>Asignaciones destinadas a cubrir los gastos por control y exterminación de plagas, instalación y mantenimiento de áreas verdes como la plantación, fertilización y poda de árboles, plantas y hierbas.</t>
  </si>
  <si>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</si>
  <si>
    <t>Asignaciones destinadas a cubrir los gastos por diseño y conceptualización de campañas de comunicación, preproducción, producción y copiado.</t>
  </si>
  <si>
    <t>Asignaciones destinadas a cubrir gastos por concepto de revelado o impresión de fotografía.</t>
  </si>
  <si>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</si>
  <si>
    <t>Asignaciones destinadas a cubrir el gasto por creación, difusión y transmisión de contenido de interés general o específico a través de internet exclusivamente.</t>
  </si>
  <si>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</si>
  <si>
    <t>Asignaciones destinadas a cubrir los servicios de traslado, instalación y viáticos del personal, cuando por el desempeño de sus labores propias o comisiones de trabajo, requieran trasladarse a lugares distintos al de su adscripción.</t>
  </si>
  <si>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</si>
  <si>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</si>
  <si>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</si>
  <si>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</si>
  <si>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</si>
  <si>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</si>
  <si>
    <t>Asignaciones destinadas a cubrir el pago de servicios básicos distintos de los señalados en las partidas de este concepto, tales como pensiones de estacionamiento, entre otros, requeridos en el desempeño de funciones oficiales.</t>
  </si>
  <si>
    <t>Asignaciones destinadas a cubrir los servicios relacionados con la celebración de actos y ceremonias oficiales realizadas por los entes públicos; así como los gastos de representación y los necesarios para las oficinas establecidas en el exterior.</t>
  </si>
  <si>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</si>
  <si>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</si>
  <si>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</si>
  <si>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</si>
  <si>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</si>
  <si>
    <t>Asignaciones destinadas a cubrir los servicios que correspondan a este capítulo, no previstos expresamente en las partidas antes descritas.</t>
  </si>
  <si>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</si>
  <si>
    <t>Asignaciones destinadas a cubrir los impuestos y/o derechos que cause la adquisición de toda clase de bienes o servicios en el extranjero.</t>
  </si>
  <si>
    <t>Asignaciones destinadas a cubrir el pago de obligaciones o indemnizaciones derivadas de resoluciones emitidas por autoridad competente.</t>
  </si>
  <si>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</si>
  <si>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</si>
  <si>
    <t>Recaudación propia</t>
  </si>
  <si>
    <t>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t>
  </si>
  <si>
    <t>Asignaciones destinadas, en su caso, a los entes públicos contenidos en el Presupuesto de Egresos con el objeto de sufragar gastos inherentes a sus atribuciones.</t>
  </si>
  <si>
    <t>Asignaciones presupuestarias destinadas al Poder Ejecutivo, con el objeto de financiar gastos inherentes a sus atribuciones.</t>
  </si>
  <si>
    <t>Asignaciones presupuestarias destinadas al Poder Legislativo, con el objeto de financiar gastos inherentes a sus atribuciones.</t>
  </si>
  <si>
    <t>Asignaciones presupuestarias destinadas al Poder Judicial, con el objeto de financiar gastos inherentes a sus atribuciones.</t>
  </si>
  <si>
    <t>Asignaciones presupuestarias destinadas a Órganos Autónomos, con el objeto de financiar gastos inherentes a sus atribuciones.</t>
  </si>
  <si>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</si>
  <si>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</si>
  <si>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</si>
  <si>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</si>
  <si>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</si>
  <si>
    <t>Asignaciones destinadas, en su caso, a entes públicos, otorgados por otros, con el objeto de sufragar gastos inherentes a sus atribuciones.</t>
  </si>
  <si>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</si>
  <si>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</si>
  <si>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</si>
  <si>
    <t>Asignaciones que no suponen la contraprestación de bienes o servicios, que se otorgan a fideicomisos de entidades federativas y municipios para que ejecuten acciones que se le han encomendado.</t>
  </si>
  <si>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</si>
  <si>
    <t>Asignaciones destinadas a promover y fomentar la producción y transformación de bienes y servicios.</t>
  </si>
  <si>
    <t>Asignaciones destinadas a las empresas para promover la comercialización y distribución de los bienes y servicios básicos.</t>
  </si>
  <si>
    <t>Asignaciones destinadas a las empresas para mantener y promover la inversión de los sectores social y privado en actividades económicas estratégicas.</t>
  </si>
  <si>
    <t>Asignaciones destinadas a las empresas para promover la prestación de servicios públicos.</t>
  </si>
  <si>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</si>
  <si>
    <t>Asignaciones destinadas a otorgar subsidios a través de sociedades hipotecarias, fondos y fideicomisos, para la construcción y adquisición de vivienda, preferentemente a tasas de interés social.</t>
  </si>
  <si>
    <t>Asignaciones destinadas a las empresas para mantener un menor nivel en los precios de bienes y servicios de consumo básico que distribuyen los sectores económicos.</t>
  </si>
  <si>
    <t>Asignaciones que los entes públicos otorgan a personas, instituciones y diversos sectores de la población para propósitos sociales.</t>
  </si>
  <si>
    <t>Asignaciones destinadas al auxilio o ayudas especiales que no revisten carácter permanente, que los entes públicos otorgan a personas u hogares para propósitos sociales.</t>
  </si>
  <si>
    <t>Asignaciones destinadas a becas y otras ayudas para programas de formación o capacitación acordadas con personas.</t>
  </si>
  <si>
    <t>Asignaciones destinadas para la atención de gastos corrientes de establecimientos de enseñanza.</t>
  </si>
  <si>
    <t>Asignaciones destinadas al desarrollo de actividades científicas o académicas. Incluye las erogaciones corrientes de los investigadores.</t>
  </si>
  <si>
    <t>Asignaciones destinadas al auxilio y estímulo de acciones realizadas por instituciones sin fines de lucro que contribuyan a la consecución de los objetivos del ente público otorgante.</t>
  </si>
  <si>
    <t>Asignaciones destinadas a promover el cooperativismo.</t>
  </si>
  <si>
    <t>Asignaciones destinadas a cubrir erogaciones que realizan los institutos electorales a los partidos políticos.</t>
  </si>
  <si>
    <t>Asignaciones destinadas a atender a la población por contingencias y desastres naturales, así como las actividades relacionadas con su prevención, operación y supervisión.</t>
  </si>
  <si>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</si>
  <si>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</si>
  <si>
    <t>Asignaciones para el pago a jubilados, que cubre el Gobierno Federal, Estatal y Municipal, o bien el Instituto de Seguridad Social correspondiente, conforme al régimen legal establecido, así como los pagos adicionales derivados de compromisos contractuales a personal retirado.</t>
  </si>
  <si>
    <t>Asignaciones que se otorgan a fideicomisos, mandatos y otros análogos para que por cuenta de los entes públicos ejecuten acciones que éstos les han encomendado.</t>
  </si>
  <si>
    <t>Asignaciones que no suponen la contraprestación de bienes o servicios que se otorgan a fideicomisos del Poder Ejecutivo no incluidos en el Presupuesto de Egresos para que por cuenta de los entes públicos ejecuten acciones que éstos les han encomendado.</t>
  </si>
  <si>
    <t>Asignaciones que no suponen la contraprestación de bienes o servicios que se otorgan a Fideicomisos del Poder Judicial no incluidos en el Presupuesto de Egresos para que por cuenta de los entes públicos ejecuten acciones que éstos les han encomendado.</t>
  </si>
  <si>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</si>
  <si>
    <t>Asignaciones internas, que no suponen la contraprestación de bienes o servicios, destinada a fideicomisos empresariales y no financieros, con el objeto de financiar parte de los gastos inherentes a sus funciones.</t>
  </si>
  <si>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</si>
  <si>
    <t>Asignaciones que se otorgan para cubrir cuotas y aportaciones a instituciones y órganos internacionales. Derivadas de acuerdos, convenios o tratados celebrados por los entes públicos.</t>
  </si>
  <si>
    <t>Asignaciones que no suponen la contraprestación de bienes o servicios, se otorgan para cubrir cuotas y aportaciones a gobiernos extranjeros, derivadas de acuerdos, convenios o tratados celebrados por los entes públicos.</t>
  </si>
  <si>
    <t>Asignaciones que no suponen la contraprestación de bienes o servicios, se otorgan para cubrir cuotas y aportaciones a organismos internacionales, derivadas de acuerdos, convenios o tratados celebrados por los entes públicos.</t>
  </si>
  <si>
    <t>Asignaciones que no suponen la contraprestación de bienes o servicios, se otorgan para cubrir cuotas y aportaciones al sector privado externo, derivadas de acuerdos, convenios o tratados celebrados por los entes públicos.</t>
  </si>
  <si>
    <t>Aportaciones de terceros para obras o servicios</t>
  </si>
  <si>
    <t>Del fondo de Insfraestructura social Municipal 1998</t>
  </si>
  <si>
    <t>Del fondo de Fortalecimiento social Muncipal 1998</t>
  </si>
  <si>
    <t>Del fondo de Insfraestructura social Municipal 1999</t>
  </si>
  <si>
    <t>Del fondo de Fortalecimiento social Muncipal 1999</t>
  </si>
  <si>
    <t>Del fondo de Insfraestructura social Municipal 2000</t>
  </si>
  <si>
    <t>Del fondo de Fortalecimiento social Muncipal 2000</t>
  </si>
  <si>
    <t>Del fondo de Insfraestructura social Municipal 2001</t>
  </si>
  <si>
    <t>Del fondo de Fortalecimiento social Muncipal 2001</t>
  </si>
  <si>
    <t>Del fondo de Insfraestructura social Municipal 2002</t>
  </si>
  <si>
    <t>Del fondo de Fortalecimiento social Muncipal 2002</t>
  </si>
  <si>
    <t>Del fondo de Insfraestructura social Municipal 2003</t>
  </si>
  <si>
    <t>Del fondo de Fortalecimiento social Muncipal 2004</t>
  </si>
  <si>
    <t>Del fondo de Fortalecimiento social Muncipal 2003</t>
  </si>
  <si>
    <t>Del fondo de Insfraestructura social Municipal 2004</t>
  </si>
  <si>
    <t>Del fondo de Insfraestructura social Municipal 2005</t>
  </si>
  <si>
    <t>Del fondo de Fortalecimiento social Muncipal 2005</t>
  </si>
  <si>
    <t>Del fondo de Insfraestructura social Municipal 2006</t>
  </si>
  <si>
    <t>Del fondo de Fortalecimiento social Muncipal 2006</t>
  </si>
  <si>
    <t>Del fondo de Insfraestructura social Municipal 2007</t>
  </si>
  <si>
    <t>Del fondo de Fortalecimiento social Muncipal 2007</t>
  </si>
  <si>
    <t>Del fondo de Insfraestructura social Municipal 2008</t>
  </si>
  <si>
    <t>Del fondo de Fortalecimiento social Muncipal 2008</t>
  </si>
  <si>
    <t>Del fondo de Insfraestructura social Municipal 2009</t>
  </si>
  <si>
    <t>Del fondo de Fortalecimiento social Muncipal 2009</t>
  </si>
  <si>
    <t>Del fondo de Insfraestructura social Municipal 2010</t>
  </si>
  <si>
    <t>Del fondo de Fortalecimiento social Muncipal 2010</t>
  </si>
  <si>
    <t>Del fondo de Insfraestructura social Municipal 2011</t>
  </si>
  <si>
    <t>Del fondo de Fortalecimiento social Muncipal 2011</t>
  </si>
  <si>
    <t>Aportaciones de la Federación para obras o servicos</t>
  </si>
  <si>
    <t>Aportaciones del Estado para obras o servicos</t>
  </si>
  <si>
    <t>HABITAT</t>
  </si>
  <si>
    <t>AHORRO, SUBSIO Y CRÉDITO PARA LA VIVIENDA</t>
  </si>
  <si>
    <t>MICROREGIONES</t>
  </si>
  <si>
    <t>3X1 PARA MIGRANTES</t>
  </si>
  <si>
    <t>EMPLEO TEMPORAL</t>
  </si>
  <si>
    <t>VIVIENDA RURAL</t>
  </si>
  <si>
    <t>OPCIONES PRODUCTIVAS</t>
  </si>
  <si>
    <t>RESCATE DE ESPACIOS PUBLICOS</t>
  </si>
  <si>
    <t>EXCEDENTES PETROLEROS</t>
  </si>
  <si>
    <t>FONAPO</t>
  </si>
  <si>
    <t>SUBSEMUN</t>
  </si>
  <si>
    <t>CONADE</t>
  </si>
  <si>
    <t>CONACULTURA</t>
  </si>
  <si>
    <t>PRODDER</t>
  </si>
  <si>
    <t>APAZU</t>
  </si>
  <si>
    <t>INCA RURAL/SINACATRI</t>
  </si>
  <si>
    <t>CONADEP/CEDIPIEM</t>
  </si>
  <si>
    <t>OTROS RECURSOS FEDERALES</t>
  </si>
  <si>
    <t>Recursos de Empresas Privadas</t>
  </si>
  <si>
    <t>Recursos de Convenios Intermunicipales</t>
  </si>
  <si>
    <t>Recursos de otros fondos y Convenios</t>
  </si>
  <si>
    <t>Fondos Internacionales</t>
  </si>
  <si>
    <t>Otros Empréstitos</t>
  </si>
  <si>
    <t>IMPORTE</t>
  </si>
  <si>
    <t>RECURSOS           PROPIOS</t>
  </si>
  <si>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</si>
  <si>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</si>
  <si>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</si>
  <si>
    <t>Asignaciones destinadas a todo tipo de muebles ensamblados, tapizados, sofás-cama, sillones reclinables, muebles de mimbre, ratán y bejuco y materiales similares, cocinas y sus partes. Excepto muebles de oficina y estantería.</t>
  </si>
  <si>
    <t>Asignaciones destinadas a cubrir adquisición de obras y colecciones de carácter histórico y cultural de manera permanente de bienes artísticos y culturales como colecciones de pinturas, esculturas, cuadros, etc.</t>
  </si>
  <si>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</si>
  <si>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</si>
  <si>
    <t>Asignaciones destinadas a la adquisición de equipos educacionales y recreativos, tales como: equipos y aparatos audiovisuales, aparatos de gimnasia, proyectores, cámaras fotográficas, entre otros. Incluye refacciones y accesorios mayores correspondientes a este concepto.</t>
  </si>
  <si>
    <t>Asignaciones destinadas a la adquisición de equipos, tales como: proyectores, micrófonos, grabadores, televisores, entre otros.</t>
  </si>
  <si>
    <t>Asignaciones destinadas a la adquisición de aparatos, tales como: aparatos y equipos de gimnasia y prácticas deportivas, entre otros.</t>
  </si>
  <si>
    <t>Asignaciones destinadas a la adquisición de cámaras fotográficas, equipos y accesorios fotográficos y aparatos de proyección y de video, entre otros.</t>
  </si>
  <si>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</si>
  <si>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</si>
  <si>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</si>
  <si>
    <t>Asignaciones destinadas a la adquisición de toda clase de equipo de transporte terrestre, ferroviario, aéreo, aeroespacial, marítimo, lacustre, fluvial y auxiliar de transporte. Incluye refacciones y accesorios mayores correspondientes a este concepto.</t>
  </si>
  <si>
    <t>Asignaciones destinadas a la adquisición de automóviles, camionetas de carga ligera, furgonetas, minivans, autobuses y microbuses de pasajeros, camiones de carga, de volteo, revolvedores y tracto-camiones, entre otros.</t>
  </si>
  <si>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</si>
  <si>
    <t>Asignaciones destinadas a la adquisición de aviones y demás objetos que vuelan, incluso motores, excluye navegación y medición.</t>
  </si>
  <si>
    <t>Asignaciones destinadas a la adquisición de equipo para el transporte ferroviario, tales como: locomotoras, vagones de pasajeros y de carga, transporte urbano en vías (metro y tren ligero), vehículos ferroviarios para mantenimiento. Excluye equipo de señalización férrea.</t>
  </si>
  <si>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</si>
  <si>
    <t>Asignaciones destinadas a la adquisición de otros equipos de transporte no clasificados en las partidas anteriores, tales como: bicicletas, motocicletas, entre otros.</t>
  </si>
  <si>
    <t>Asignaciones destinadas a la adquisición de maquinaria y equipo necesario para el desarrollo de las funciones de seguridad pública. Incluye refacciones y accesorios mayores correspondientes a este concepto.</t>
  </si>
  <si>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</si>
  <si>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</si>
  <si>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</si>
  <si>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</si>
  <si>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</si>
  <si>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</si>
  <si>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</si>
  <si>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</si>
  <si>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</si>
  <si>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</si>
  <si>
    <t>Asignaciones destinadas a la adquisición de toda clase de especies animales y otros seres vivos, tanto para su utilización en el trabajo como para su fomento, exhibición y reproducción.</t>
  </si>
  <si>
    <t>Asignaciones destinadas a la adquisición de ganado bovino en todas sus fases: producción de carne, cría y explotación de ganado bovino para reemplazos de ganado bovino lechero.</t>
  </si>
  <si>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</si>
  <si>
    <t>Asignaciones destinadas a la adquisición de ovinos y caprinos.</t>
  </si>
  <si>
    <t>Asignaciones destinadas a la adquisición de peces y acuicultura, tales como: animales acuáticos en ambientes controlados (peces, moluscos, crustáceos, camarones y reptiles). Excluye acuicultura vegetal.</t>
  </si>
  <si>
    <t>Asignaciones destinadas a la adquisición de equinos, tales como: caballos, mulas, burros y otros. Excluye servicio de pensión para equinos.</t>
  </si>
  <si>
    <t>Asignaciones destinadas a la adquisición de especies menores y de zoológico, tales como: abejas, colmenas, conejos, chinchillas, zorros, perros, gatos, gallos de pelea, aves de ornato, cisnes, pavos reales, flamencos, gusanos de seda, llamas, venados, animales de laboratorio, entre otros.</t>
  </si>
  <si>
    <t>Asignaciones destinadas a la adquisición de árboles y plantas que se utilizan repetida o continuamente durante más de un año para producir otros bienes.</t>
  </si>
  <si>
    <t>Asignaciones destinadas a la adquisición de otros activos biológicos, tales como: semen como material productivo y todos los que sean capaces de experimentar transformaciones biológicas para convertirlos en otros activos biológicos.</t>
  </si>
  <si>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</si>
  <si>
    <t>Asignaciones destinadas a la adquisición de tierras, terrenos y predios urbanos baldíos, campos con o sin mejoras necesarios para los usos propios de los entes públicos.</t>
  </si>
  <si>
    <t>Asignaciones destinadas a la adquisición de viviendas que son edificadas principalmente como residencias requeridos por los entes públicos para sus actividades. Incluye: garajes y otras estructuras asociadas requeridas.</t>
  </si>
  <si>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</si>
  <si>
    <t>Asignaciones destinadas a cubrir el costo de los bienes inmuebles adquiridos por los entes públicos no incluidos o especificados en los conceptos y partidas del presente capítulo.</t>
  </si>
  <si>
    <t>Asignaciones para la adquisición de derechos por el uso de activos de propiedad industrial, comercial, intelectual y otros, como por ejemplo: software, licencias, patentes, marcas, derechos, concesiones y franquicias.</t>
  </si>
  <si>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</si>
  <si>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</si>
  <si>
    <t>Asignaciones destinadas a cubrir los gastos generados por el uso de nombres comerciales, símbolos o emblemas que identifiquen un producto o conjunto de productos, que otorgan derechos de exclusividad para su uso o explotación, por parte de los entes públicos.</t>
  </si>
  <si>
    <t>Asignaciones destinadas para atender los gastos generados por el uso de obras técnicas, culturales, de arte o musicales, u otras pertenecientes a personas jurídicas o naturales, nacionales o extranjeras.</t>
  </si>
  <si>
    <t>Asignaciones destinadas a cubrir la adquisición del derecho de explotación por un lapso de tiempo determinado de bienes y servicios por parte de una empresa a otra.</t>
  </si>
  <si>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</si>
  <si>
    <t>Asignaciones destinadas a la adquisición de permisos informáticos e intelectuales.</t>
  </si>
  <si>
    <t>Asignaciones destinadas a la adquisición de permisos para realizar negocios en general o un negocio o profesión en particular.</t>
  </si>
  <si>
    <t>Asignaciones destinadas atenderá cubrir los gastos generados por concepto de otros activos intangibles, no incluidos en partidas específicas anteriores.</t>
  </si>
  <si>
    <t>Asignaciones destinadas a obras por contrato y proyectos productivos y acciones de fomento. Incluye los gastos en estudios de pre-inversión y preparación del proyecto.</t>
  </si>
  <si>
    <t>Asignaciones destinadas para construcciones en bienes de dominio público de acuerdo con lo establecido en el art. 7 de la Ley General de Bienes Nacionales y otras leyes aplicables. Incluye los gastos en estudios de pre-inversión y preparación del proyecto.</t>
  </si>
  <si>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</si>
  <si>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</si>
  <si>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</si>
  <si>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</si>
  <si>
    <t>Asignaciones destinadas al 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</si>
  <si>
    <t>Asignaciones destinadas a la realización de instalaciones eléctricas, hidrosanitarias, de gas, aire acondicionado, calefacción, instalaciones electromecánicas y otras instalaciones de construcciones, Incluye los gastos en estudios de pre-inversión y preparación del proyecto.</t>
  </si>
  <si>
    <t>Asignaciones para construcciones en bienes inmuebles propiedad de los entes público. Incluye los gastos en estudios de pre inversión y preparación del proyecto.</t>
  </si>
  <si>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</si>
  <si>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</si>
  <si>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</si>
  <si>
    <t>Asignaciones destinadas a la realización de instalaciones eléctricas, hidro-sanitarias, de gas, aire acondicionado, calefacción, instalaciones electromecánicas y otras instalaciones de construcciones. Incluye los gastos en estudios de pre-inversión y preparación del proyecto.</t>
  </si>
  <si>
    <t>Erogaciones realizadas por los entes públicos con la finalidad de ejecutar proyectos de desarrollo productivo, económico y social y otros. Incluye el costo de la preparación de proyectos.</t>
  </si>
  <si>
    <t>TOTAL DE EGRESOS</t>
  </si>
  <si>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</si>
  <si>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</si>
  <si>
    <t>Asignaciones destinadas a otorgar créditos directos al sector social y privado, para la adquisición de toda clase de bienes muebles e inmuebles, así como para la construcción y reconstrucción de obras e instalaciones, cuando se apliquen en actividades productivas.</t>
  </si>
  <si>
    <t>Asignaciones destinadas a otorgar créditos directos a municipios, para la adquisición de toda clase de bienes muebles e inmuebles, así como para la construcción y reconstrucción de obras e instalaciones, cuando se apliquen en actividades productivas.</t>
  </si>
  <si>
    <t>Asignaciones para aportar capital directo o mediante la adquisición de acciones u otros valores representativos de capital a entidades paraestatales y empresas privadas; así como a organismos nacionales e internacionales.</t>
  </si>
  <si>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</si>
  <si>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</si>
  <si>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</si>
  <si>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</si>
  <si>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</si>
  <si>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</si>
  <si>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</si>
  <si>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</si>
  <si>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</si>
  <si>
    <t>Asignaciones destinadas a financiar la adquisición de títulos y valores representativos de deuda. Excluye los depósitos temporales efectuados en el mercado de valores o de capitales por la intermediación de instituciones financieras.</t>
  </si>
  <si>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</si>
  <si>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</si>
  <si>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</si>
  <si>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</si>
  <si>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</si>
  <si>
    <t>Asignaciones destinadas a la concesión de préstamos a entes públicos y al sector privado.</t>
  </si>
  <si>
    <t>Asignaciones destinadas para la concesión de préstamos a entidades paraestatales no empresariales y no financieras con fines de política económica.</t>
  </si>
  <si>
    <t>Asignaciones destinadas a la concesión de préstamos a entidades paraestatales empresariales y no financieras con fines de política económica.</t>
  </si>
  <si>
    <t>Asignaciones destinadas a la concesión de préstamos a instituciones paraestatales públicas financieras con fines de política económica.</t>
  </si>
  <si>
    <t>Asignaciones destinadas a la concesión de préstamos a entidades federativas y municipios con fines de política económica.</t>
  </si>
  <si>
    <t>Asignaciones destinadas a la concesión de préstamos al sector privado, tales como: préstamos al personal, a sindicatos y demás erogaciones recuperables, con fines de política económica.</t>
  </si>
  <si>
    <t>Asignaciones destinadas a la concesión de préstamos al sector externo con fines de política económica.</t>
  </si>
  <si>
    <t>Asignaciones destinadas para la concesión de préstamos entre entes públicos con fines de gestión de liquidez.</t>
  </si>
  <si>
    <t>Asignaciones destinadas para la concesión de préstamos al sector privado con fines de gestión de liquidez.</t>
  </si>
  <si>
    <t>Asignaciones destinadas para la concesión de préstamos al sector externo con fines de gestión de liquidez.</t>
  </si>
  <si>
    <t>Asignaciones a fideicomisos, mandatos y otros análogos para constituir o incrementar su patrimonio.</t>
  </si>
  <si>
    <t>Asignaciones destinadas para construir o incrementar los fideicomisos del Poder Ejecutivo, con fines de política económica.</t>
  </si>
  <si>
    <t>Asignaciones destinadas para construir o incrementar los fideicomisos del Poder Legislativo, con fines de política económica.</t>
  </si>
  <si>
    <t>Asignaciones destinadas para construir o incrementar los fideicomisos del Poder Judicial, con fines de política económica.</t>
  </si>
  <si>
    <t>Asignaciones destinadas para construir o incrementar los fideicomisos públicos no empresariales y no financieros, con fines de política económica.</t>
  </si>
  <si>
    <t>Asignaciones destinadas para construir o incrementar los fideicomisos públicos empresariales y no financieros, con fines de política económica.</t>
  </si>
  <si>
    <t>Asignaciones destinadas para construir o incrementar a fideicomisos públicos financieros, con fines de política económica.</t>
  </si>
  <si>
    <t>Asignaciones a fideicomisos a favor de entidades federativas, con fines de política económica.</t>
  </si>
  <si>
    <t>Asignaciones a fideicomisos de municipios con fines de política económica.</t>
  </si>
  <si>
    <t>Asignaciones a fideicomisos de empresas privadas y particulares con fines de política económica.</t>
  </si>
  <si>
    <t>Asignaciones destinadas a inversiones financieras no comprendidas en conceptos anteriores, tales como: la inversión en capital de trabajo en instituciones que se ocupan de actividades comerciales como son las tiendas y farmacias del ISSSTE e instituciones similares.</t>
  </si>
  <si>
    <t>Asignaciones destinadas a colocaciones a largo plazo en moneda nacional.</t>
  </si>
  <si>
    <t>Asignaciones destinadas a colocaciones financieras a largo plazo en moneda extranjera.</t>
  </si>
  <si>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</si>
  <si>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</si>
  <si>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</si>
  <si>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</si>
  <si>
    <t>Asignaciones de recursos previstos en el Presupuesto de Egresos por concepto de las estimaciones de participaciones  en los ingresos federales que conforme a la Ley de Coordinación Fiscal correspondan a las haciendas públicas de los estados, municipios y Distrito Federal.</t>
  </si>
  <si>
    <t>Asignaciones que prevén estimaciones por el porcentaje del importe total que se distribuye entre las  entidades federativas y de la parte correspondiente en materia de derechos.</t>
  </si>
  <si>
    <t>Recursos de los estados a los municipios que se derivan del Sistema Nacional de Coordinación Fiscal, así como las que correspondan a sistemas estatales de coordinación fiscal determinados por las leyes correspondientes.</t>
  </si>
  <si>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</si>
  <si>
    <t>Asignaciones destinadas a cubrir los incentivos derivados de convenios de colaboración administrativa  que se celebren con otros órdenes de gobierno</t>
  </si>
  <si>
    <t>Recursos que corresponden a las entidades federativas y municipios que se derivan del Sistema Nacional de Coordinación Fiscal, de conformidad a lo establecido por el capítulo V de la Ley de Coordinación Fiscal.</t>
  </si>
  <si>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</si>
  <si>
    <t>Asignaciones destinadas a cubrir las aportaciones anuales para cada familia beneficiaria del Sistema de Protección Social en Salud, conforme al porcentaje y, en su caso, las actualizaciones que se determinen conforme a la Ley General de Salud.</t>
  </si>
  <si>
    <t>Recursos destinados a compensar la disminución en ingresos participables a las entidades federativas y municipios.</t>
  </si>
  <si>
    <t>Recursos asignados a un ente público y reasignado por éste a otro a través de convenios para su ejecución.</t>
  </si>
  <si>
    <t>Asignaciones destinadas a los convenios que celebran los entes públicos con el propósito de reasignar la ejecución de funciones, programas o proyectos federales y, en su caso, recursos humanos o materiales.</t>
  </si>
  <si>
    <t>Asignaciones destinadas a los convenios que  celebran los entes públicos con el propósito de descentralizar la ejecución de funciones, programas o proyectos federales y, en su caso, recursos humanos o materiales.</t>
  </si>
  <si>
    <t>Asignaciones destinadas a otros convenios no especificados en las partidas anteriores que celebran los entes públicos.</t>
  </si>
  <si>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</si>
  <si>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</si>
  <si>
    <t>Asignaciones destinadas a cubrir el pago principal derivado de los créditos contraídos en moneda nacional con instituciones de crédito establecidas en el territorio nacional.</t>
  </si>
  <si>
    <t>Asignaciones para el pago del principal derivado de la colocación de valores por los entes públicos en territorio nacional.</t>
  </si>
  <si>
    <t>Asignaciones para la amortización de financiamientos contraídos con arrendadoras nacionales o en el que su pago esté convenido en moneda nacional.</t>
  </si>
  <si>
    <t>Asignaciones destinadas a cubrir el pago del principal, derivado de los créditos contraídos en moneda extranjera con bancos establecidos fuera del territorio nacional.</t>
  </si>
  <si>
    <t>Asignaciones destinadas a cubrir el pago del principal de los financiamientos contratados con el Banco Internacional de Reconstrucción y Fomento, el Banco Interamericano de Desarrollo y otras instituciones análogas.</t>
  </si>
  <si>
    <t>Asignaciones para el pago del principal derivado de los financiamientos otorgados por gobiernos extranjeros a través de sus instituciones de crédito.</t>
  </si>
  <si>
    <t>Asignaciones para el pago del principal derivado de la colocación de títulos y valores mexicanos en los mercados extranjeros.</t>
  </si>
  <si>
    <t>Asignaciones para la amortización de financiamientos contraídos con arrendadoras extranjeras en el que su pago esté convenido en moneda extranjera.</t>
  </si>
  <si>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</si>
  <si>
    <t>Asignaciones destinadas al pago de intereses derivados de los créditos contratados con instituciones de crédito nacionales.</t>
  </si>
  <si>
    <t>Asignaciones destinadas al pago de intereses por la colocación de títulos y valores gubernamentales colocados en territorio nacional.</t>
  </si>
  <si>
    <t>Asignaciones destinadas al pago de intereses derivado de la contratación de arrendamientos financieros nacionales.</t>
  </si>
  <si>
    <t>Asignaciones destinadas al pago de intereses derivados de créditos contratados con la banca comercial externa.</t>
  </si>
  <si>
    <t>Asignaciones destinadas al pago de intereses por la contratación de financiamientos con el Banco Internacional de Reconstrucción y Fomento, el Banco Interamericano de Desarrollo y otras instituciones análogas.</t>
  </si>
  <si>
    <t>Asignaciones destinadas al pago de intereses por la contratación de financiamientos otorgados por gobiernos extranjeros, a través de sus instituciones de crédito.</t>
  </si>
  <si>
    <t>Asignaciones destinadas al pago de intereses por la colocación de títulos y valores mexicanos en los mercados extranjeros.</t>
  </si>
  <si>
    <t>Asignaciones destinadas al pago de intereses por concepto de arrendamientos financieros contratados con arrendadoras extranjeras en el que su pago esté establecido en moneda extranjera.</t>
  </si>
  <si>
    <t>Asignaciones destinadas a cubrir las comisiones derivadas de los diversos créditos o financiamientos autorizados o ratificados por el Congreso de la Unión, pagaderos en el interior y exterior del país, tanto en moneda nacional como extranjera.</t>
  </si>
  <si>
    <t>Asignaciones destinadas al pago de obligaciones derivadas del servicio de la deuda contratada en territorio nacional.</t>
  </si>
  <si>
    <t>Asignaciones destinadas al pago de obligaciones derivadas del servicio de la deuda contratada fuera del territorio nacional.</t>
  </si>
  <si>
    <t>Asignaciones destinadas a cubrir los gastos derivados de los diversos créditos o financiamientos autorizados o ratificados por el Congreso de la Unión, pagaderos en el interior y exterior del país, tanto en moneda nacional como extranjera.</t>
  </si>
  <si>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</si>
  <si>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</si>
  <si>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</si>
  <si>
    <t>Asignaciones destinadas al apoyo de los ahorradores y deudores de la banca y del saneamiento del sistema financiero nacional.</t>
  </si>
  <si>
    <t>Asignaciones para cubrir compromisos derivados de programas de apoyo y saneamiento del sistema financiero nacional.</t>
  </si>
  <si>
    <t>Asignaciones, destinadas a cubrir compromisos por la aplicación de programas de apoyo a ahorradores y deudores.</t>
  </si>
  <si>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</si>
  <si>
    <t>Amortización de la deuda y disminución de pasivos</t>
  </si>
  <si>
    <t>Infraestructura</t>
  </si>
  <si>
    <t>Fortalecimiento</t>
  </si>
  <si>
    <t>3x1 Estatal</t>
  </si>
  <si>
    <t>Mejoramiento de casa o de vivienda</t>
  </si>
  <si>
    <t>PACE</t>
  </si>
  <si>
    <t>Electrificación en poblados rural y colonias pobres</t>
  </si>
  <si>
    <t>Rehabilitación de imagen urbana en municipios</t>
  </si>
  <si>
    <t>Desarrollo regional (FONDEREG)</t>
  </si>
  <si>
    <t>Zonas deserticas</t>
  </si>
  <si>
    <t>Otros programas estatales</t>
  </si>
  <si>
    <t>Urbano</t>
  </si>
  <si>
    <t>Rústico</t>
  </si>
  <si>
    <t>Otros impuestos</t>
  </si>
  <si>
    <t>Plazo de créditos fiscales</t>
  </si>
  <si>
    <t>Notificación de requerimiento de pago</t>
  </si>
  <si>
    <t>Otros  accesorios</t>
  </si>
  <si>
    <t>PRODUCTOS</t>
  </si>
  <si>
    <t>PRODUCTOS DE CAPITAL</t>
  </si>
  <si>
    <t>APROVECHAMIENTOS</t>
  </si>
  <si>
    <t>Subsidio municipal</t>
  </si>
  <si>
    <t>Otros subsidios</t>
  </si>
  <si>
    <t>APROVECHAMIENTOS DE CAPITAL</t>
  </si>
  <si>
    <t>Bienes vacantes</t>
  </si>
  <si>
    <t>Subsidio</t>
  </si>
  <si>
    <t>Reintegros</t>
  </si>
  <si>
    <t>Participaciones</t>
  </si>
  <si>
    <t>INGRESOS DERIVADOS DE FINANCIAMIENTO</t>
  </si>
  <si>
    <t>ENDEUDAMIENTO INTERNO</t>
  </si>
  <si>
    <t>ENDEUDAMIENTO EXTERNO</t>
  </si>
  <si>
    <t>Fideicomisos</t>
  </si>
  <si>
    <t>Mandatos</t>
  </si>
  <si>
    <t>Efectivo</t>
  </si>
  <si>
    <t>Especie</t>
  </si>
  <si>
    <t>LI</t>
  </si>
  <si>
    <t>TI</t>
  </si>
  <si>
    <t>TOTAL DE INGRESOS</t>
  </si>
  <si>
    <t>Convenios</t>
  </si>
  <si>
    <t>DESCRIPCIÓN</t>
  </si>
  <si>
    <t>RT</t>
  </si>
  <si>
    <t>Ingresos de Gestión</t>
  </si>
  <si>
    <t>Participaciones, Aportaciones, Transferencias, Asignaciones, Subsidios y Otras Ayudas</t>
  </si>
  <si>
    <t>Otros Ingresos</t>
  </si>
  <si>
    <t>Son las contribuciones establecidas  en ley que deben pagar las personas físicas y morales que se encuentran en la situación jurídica o de hecho prevista por la misma y que sean distintas de las aportaciones de seguridad social, contribuciones de mejoras y derechos.</t>
  </si>
  <si>
    <t>Son las establecidas en Ley a cargo de las personas físicas y morales que se beneficien de manera directa por obras públicas.</t>
  </si>
  <si>
    <t>Son contraprestaciones por los servicios que preste el Estado en sus funciones de derecho privado, así como por el uso, aprovechamiento o enajenación de bienes del dominio privado.</t>
  </si>
  <si>
    <t>Son los ingresos que percibe el Estado por funciones de derecho público distintos de las contribuciones, de los ingresos derivados de financiamientos y de los que obtengan los organismos descentralizados y las empresas de participación estatal.</t>
  </si>
  <si>
    <t>Son recursos propios que obtienen las diversas entidades que conforman el sector paraestatal y gobierno central por sus actividades de producción y/o comercialización.</t>
  </si>
  <si>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</si>
  <si>
    <t>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t>
  </si>
  <si>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</si>
  <si>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</si>
  <si>
    <t>Asignaciones destinadas a cubrir los estímulos al personal de los entes públicos por productividad, desempeño, calidad, acreditación por titulación de licenciatura, años de servicio, puntualidad y asistencia, entre otros; de acuerdo con la normatividad aplicable.</t>
  </si>
  <si>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</si>
  <si>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</si>
  <si>
    <t>Asignaciones destinadas a la adquisición de materiales requeridos para el registro e identificación en trámites oficiales y servicios a la población, tales como: pasaportes, certificados especiales, formas valoradas, placas de tránsito, licencias de conducir, entre otras.</t>
  </si>
  <si>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</si>
  <si>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</si>
  <si>
    <t>Artículos o bienes no duraderos que adquiere la entidad para destinarlos a la comercialización de acuerdo con el giro normal de actividades del ente público.</t>
  </si>
  <si>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</si>
  <si>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</si>
  <si>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</si>
  <si>
    <t>Asignaciones destinadas a la adquisición de combustibles, lubricantes y aditivos de todo tipo, necesarios para el funcionamiento de vehículos de transporte terrestres, aéreos, marítimos, lacustres y fluviales; así como de maquinaria y equipo.</t>
  </si>
  <si>
    <t>Asignaciones destinadas a la adquisición de sustancias explosivas y sus accesorios (fusibles de seguridad y detonantes) tales como: pólvora, dinamita, cordita, trinitrotolueno, amatol, tetril, fulminantes, entre otros.</t>
  </si>
  <si>
    <t>Prendas de protección para seguridad pública y nacional</t>
  </si>
  <si>
    <t>Asignaciones destinadas a la adquisición de instrumental complementario y repuesto de edificios, tales como; candados, cerraduras, pasadores, chapas, llaves, manijas para puertas, herrajes y bisagras.</t>
  </si>
  <si>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</si>
  <si>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</si>
  <si>
    <t>Asignaciones destinadas a cubrir el alquiler de toda clase de mobiliario requerido en el cumplimiento de las funciones oficiales. Incluye bienes y equipos de tecnologías de la información, tales como: equipo de cómputo, impresoras y fotocopiadoras, entre otras.</t>
  </si>
  <si>
    <t>Servicios de apoyo administrativo, fotocopiado e impresión</t>
  </si>
  <si>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</si>
  <si>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</si>
  <si>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</si>
  <si>
    <t>Instalación, reparación y mantenimiento de maquinaria, otros equipos y herramienta</t>
  </si>
  <si>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</si>
  <si>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</si>
  <si>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</si>
  <si>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</si>
  <si>
    <t>Ayudas sociales a entidades de interés público</t>
  </si>
  <si>
    <t>Asignaciones que no suponen la contraprestación de bienes o servicios que se otorgan a fideicomisos del Poder Legislativo no incluidos en el Presupuesto de Egresos para que por cuenta de los entes públicos ejecuten acciones que éstos les han encomendado.</t>
  </si>
  <si>
    <t>Objetos de valor</t>
  </si>
  <si>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</si>
  <si>
    <t>Cámaras fotográficas y de video</t>
  </si>
  <si>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</si>
  <si>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</si>
  <si>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</si>
  <si>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</si>
  <si>
    <t>Asignaciones destinadas a los estudio,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</si>
  <si>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</si>
  <si>
    <t>Acciones y participaciones de capital en entidades paraestatales empresariales y no financieras con fines de política económica</t>
  </si>
  <si>
    <t>COMPRA DE TÍTULOS Y VALORES</t>
  </si>
  <si>
    <t>Acciones y participaciones de capital en el sector público con fines de gestión de la liquidez</t>
  </si>
  <si>
    <t>Concesión de préstamos al sector público con fines de gestión de liquidez</t>
  </si>
  <si>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</si>
  <si>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</si>
  <si>
    <t>INTERESES DE LA DEUDA PÚBLICA</t>
  </si>
  <si>
    <t>ACCIONES Y PARTICIPACIONES DE CAPITAL</t>
  </si>
  <si>
    <t>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t>
  </si>
  <si>
    <t>CONTRIBUCIÓN DE MEJORAS POR OBRAS PÚBLICAS</t>
  </si>
  <si>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t>
  </si>
  <si>
    <t>PROD. NO COMPRENDIDOS EN LAS FRACC. DE LA LEY DE ING. CAUSAD. EN EJERC. FISCALES ANT. PENDIENTES DE LIQUIDACIÓN O PAGO</t>
  </si>
  <si>
    <t>APROVECHAMIENTOS NO COMPRENDIDOS EN LAS FRACC. DE LA LEY DE ING. CAUSAD. EN EJER. FISCALES ANT. PEND. DE LIQUID. O PAGO</t>
  </si>
  <si>
    <t>INGRESOS POR VENTAS DE BIENES Y SERVICIOS</t>
  </si>
  <si>
    <t>INGRESOS POR VENTAS DE BIENES Y SERVICIOS PRODUCIDOS EN ESTABLECIMIENTOS DEL GOBIERNO CENTRAL</t>
  </si>
  <si>
    <t>INGRESOS DE OPERACIÓN DE ENTIDADES PARAESTATALES EMPRESARIALES</t>
  </si>
  <si>
    <t>INGRESOS POR VENTAS DE BIENES Y SERVICIOS DE ORGANISMOS DESCENTRALIZADOS</t>
  </si>
  <si>
    <t>No.</t>
  </si>
  <si>
    <t>GENERALES</t>
  </si>
  <si>
    <t>1.- Datos de recepción:</t>
  </si>
  <si>
    <t>2.- El documento es:</t>
  </si>
  <si>
    <t>Medio electrónico</t>
  </si>
  <si>
    <t xml:space="preserve">No. Oficialía: </t>
  </si>
  <si>
    <t>Complementaria</t>
  </si>
  <si>
    <t>Ordinaria</t>
  </si>
  <si>
    <t>anexó:</t>
  </si>
  <si>
    <t>Si</t>
  </si>
  <si>
    <t xml:space="preserve">Fecha de oficialía: </t>
  </si>
  <si>
    <t>Correspondiente al No. de oficialía:</t>
  </si>
  <si>
    <t>No</t>
  </si>
  <si>
    <t>3.- Oficio de remisión:</t>
  </si>
  <si>
    <t>Acta No.</t>
  </si>
  <si>
    <t>El acuerdo entregado es:</t>
  </si>
  <si>
    <t>Firmado por:</t>
  </si>
  <si>
    <t xml:space="preserve">Fecha: </t>
  </si>
  <si>
    <t>De fecha:</t>
  </si>
  <si>
    <t>Acta certificada</t>
  </si>
  <si>
    <t>Secretario Gral.</t>
  </si>
  <si>
    <t xml:space="preserve">Certificación </t>
  </si>
  <si>
    <t>A favor:</t>
  </si>
  <si>
    <t>IMPORTE TOTAL APROBADO</t>
  </si>
  <si>
    <t>En contra:</t>
  </si>
  <si>
    <t xml:space="preserve">Únicamente la aprobación </t>
  </si>
  <si>
    <t>EN EL PRESUPUESTO</t>
  </si>
  <si>
    <t>En abstención:</t>
  </si>
  <si>
    <t>Asistentes</t>
  </si>
  <si>
    <t xml:space="preserve">El importe aprobado </t>
  </si>
  <si>
    <t>Unanimidad</t>
  </si>
  <si>
    <t>Ausentes</t>
  </si>
  <si>
    <t xml:space="preserve">Mayoría </t>
  </si>
  <si>
    <t>5.- Observaciones:</t>
  </si>
  <si>
    <t>FORMATOS</t>
  </si>
  <si>
    <t>6.- Planeación:</t>
  </si>
  <si>
    <t>7.- Programación:</t>
  </si>
  <si>
    <t>8.- Presupuestación:</t>
  </si>
  <si>
    <t>CONTENIDO</t>
  </si>
  <si>
    <t>9.- Formato:</t>
  </si>
  <si>
    <t>10.- Inconsistencia:</t>
  </si>
  <si>
    <t>11.- Observaciones:</t>
  </si>
  <si>
    <t>FORMATO</t>
  </si>
  <si>
    <t>CONTRIBUCIONES ESPECIALES</t>
  </si>
  <si>
    <t>Clasificación por rubro de ingreso (CONAC)</t>
  </si>
  <si>
    <t>Clasificación por título de ingreso (LEY DE INGRESOS MUNICIPAL "JALISCO")</t>
  </si>
  <si>
    <t>PAGO DE ESTÍMULOS A SERVIDORES PÚBLICOS</t>
  </si>
  <si>
    <t>PRODUCTOS QUÍMICOS, FARMACÉUTICOS Y DE LABORATORIO</t>
  </si>
  <si>
    <t>Clasificación por tipo de ingresos</t>
  </si>
  <si>
    <t>Clasificación por origen del recurso</t>
  </si>
  <si>
    <t>INGRESOS DE GESTIÓN</t>
  </si>
  <si>
    <t>R</t>
  </si>
  <si>
    <t>Distribución</t>
  </si>
  <si>
    <t>T</t>
  </si>
  <si>
    <t>Refacciones y accesorios menores de mobiliario  y equipo de administración, educacional y recreativo</t>
  </si>
  <si>
    <t>SERVICIOS PROFESIONALES, CIENTÍFICOS, TÉCNICOS Y OTROS SERVICIOS</t>
  </si>
  <si>
    <t>SERVICIOS DE INSTALACIÓN, REPARACIÓN, MANTENIMIENTO Y CONSERVACIÓN</t>
  </si>
  <si>
    <t>SERVICIOS DE TRASLADO Y VIÁTICOS</t>
  </si>
  <si>
    <t>INVERSIÓN PÚBLICA</t>
  </si>
  <si>
    <t xml:space="preserve">AMORTIZACIÓN DE LA DEUDA PÚBLICA </t>
  </si>
  <si>
    <t>Clasificación por capítulo</t>
  </si>
  <si>
    <t>Clasificación por tipo de gasto</t>
  </si>
  <si>
    <t>GASTO CORRIENTE</t>
  </si>
  <si>
    <t>GASTO DE CAPÍTAL</t>
  </si>
  <si>
    <t>AMORTIZACIÓN DE LA DEUDA Y DISMINUCIÓN DE PASIVOS</t>
  </si>
  <si>
    <t>C</t>
  </si>
  <si>
    <t>Nombre de la Entidad:</t>
  </si>
  <si>
    <t>Titular de la entidad</t>
  </si>
  <si>
    <t>Responsable de las Finanzas</t>
  </si>
  <si>
    <t>4.- Acuerdo de la Autoridad:</t>
  </si>
  <si>
    <t>Votación:</t>
  </si>
  <si>
    <t>No. de Representantes:</t>
  </si>
  <si>
    <t>CONCEPTOS</t>
  </si>
  <si>
    <t>SUELDO BASE</t>
  </si>
  <si>
    <t>NOMBRE DE LA PLAZA</t>
  </si>
  <si>
    <t>ADSCRIPCIÓN DE LA PLAZA</t>
  </si>
  <si>
    <t>No. DE PLAZAS</t>
  </si>
  <si>
    <t>INDIVIDUAL MENSUAL</t>
  </si>
  <si>
    <t>GRUPAL MENSUAL</t>
  </si>
  <si>
    <t>GRUPAL ANUAL</t>
  </si>
  <si>
    <t>TOTAL DE LA PLANTILLA</t>
  </si>
  <si>
    <t>R E M A N E N T E</t>
  </si>
  <si>
    <t>I N G R E S O S</t>
  </si>
  <si>
    <t>E G R E S O S</t>
  </si>
  <si>
    <t>Plantilla de Personal de Carácter Permanente.</t>
  </si>
  <si>
    <t>Formato(s) de la Planeación.</t>
  </si>
  <si>
    <t>No. de documentos.</t>
  </si>
  <si>
    <t>Formato(s) de la Programación.</t>
  </si>
  <si>
    <t>Situación Hacendaria.</t>
  </si>
  <si>
    <t>El acta en su cuerpo expresa:</t>
  </si>
  <si>
    <t xml:space="preserve">El importe por capítulos </t>
  </si>
  <si>
    <t>Situación Hacendaria</t>
  </si>
  <si>
    <t>Presupuesto de Egresos Económica y por Objeto del Gasto</t>
  </si>
  <si>
    <t>Plantilla de Personal de Carácter Permanente</t>
  </si>
  <si>
    <t>No existe equilibrio entre la estimación del ingreso y el presupuesto de egresos para el ejercicio.</t>
  </si>
  <si>
    <t>En algunos rubros falta la estimación de ingresos, los cuales no puede dejar de presupuestarse.</t>
  </si>
  <si>
    <t>Asignaciones destinadas a cubrir la parte que corresponde a los entes públicos por concepto de prestaciones de seguridad social y primas de seguros, en beneficio del personal a su servicio, tanto de carácter permanente como transitorio.</t>
  </si>
  <si>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</si>
  <si>
    <t>Asignaciones destinadas a cubrir estímulos económicos a los servidores públicos de mando, enlace y operativos de los entes públicos, que establezcan las disposiciones aplicables, derivado del desempeño de sus funciones.</t>
  </si>
  <si>
    <t>Asignaciones destinadas a cubrir erogaciones por adquisición de productos a partir del hule o de resinas plásticas, perfiles, tubos y conexiones, productos laminados, placas espumas, envases y contenedores, entre otros productos. Incluye P.V.C.</t>
  </si>
  <si>
    <t>Asignaciones destinadas a la adquisición de todo tipo de artículos deportivos, tales como: balones, redes, trofeos, raquetas, guantes, entre otros, que los entes públicos realizan en cumplimiento de su función pública.</t>
  </si>
  <si>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</si>
  <si>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</si>
  <si>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</si>
  <si>
    <t>AHORRO, SUBSIDIO Y CRÉDITO PARA LA VIVIENDA</t>
  </si>
  <si>
    <t>RESCATE DE ESPACIOS PÚBLICOS</t>
  </si>
  <si>
    <t>Electrificación en poblados rurales y colonias pobres</t>
  </si>
  <si>
    <t>Zonas desérticas</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</si>
  <si>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</si>
  <si>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</si>
  <si>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Otras violaciones a la ley de ingresos, demás leyes y ordenamientos municipales</t>
  </si>
  <si>
    <t>Por obras públicas</t>
  </si>
  <si>
    <t>Inhumaciones y reinhumaciones</t>
  </si>
  <si>
    <t>Limpieza de lotes baldíos, jardines, prados, banquetas y similares</t>
  </si>
  <si>
    <t>Transferencias</t>
  </si>
  <si>
    <t>Estimación</t>
  </si>
  <si>
    <t>OTROS INGRESOS</t>
  </si>
  <si>
    <t>Extemporáneo</t>
  </si>
  <si>
    <t xml:space="preserve">Imprime la mayoría de los formatos </t>
  </si>
  <si>
    <t>Presupuesto de Egresos por Clasificación Económica y Objeto del Gasto.</t>
  </si>
  <si>
    <t>Presupuesto de Egresos por Clasificación Administrativa.</t>
  </si>
  <si>
    <t>Presupuesto de Egresos por Clasificación Funcional-Programática</t>
  </si>
  <si>
    <t>En la documentación remitida no se integró el formato o se presenta sin información.</t>
  </si>
  <si>
    <t>No existe equilibrio entre la estimación de los ingresos y el presupuesto de egresos en lo correspondiente al origen del recurso.</t>
  </si>
  <si>
    <t>En algunas partidas falta la estimación de egresos, los cuales no se puede dejar de presupuestar.</t>
  </si>
  <si>
    <t>VEHÍCULOS Y EQUIPO DE TRANSPORTE</t>
  </si>
  <si>
    <t>Asignaciones destinadas a la adquisición de cerdos en todas sus fases en granjas, patios y azoteas.</t>
  </si>
  <si>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</si>
  <si>
    <t>Basquetbol</t>
  </si>
  <si>
    <t>Servicios médicos</t>
  </si>
  <si>
    <t>Mantas, carteles, volantes, etc.</t>
  </si>
  <si>
    <t>Arrendamiento o concesión de escusados y baños públicos</t>
  </si>
  <si>
    <t>Uso de escusados y baños públicos</t>
  </si>
  <si>
    <t>Violación a la ley del registro civil del Estado de Jalisco</t>
  </si>
  <si>
    <t>Violación al Código Urbano para el Estado de Jalisco, y en materia de construcción y ornato</t>
  </si>
  <si>
    <t>Violación a Bando de Policía y Buen Gobierno</t>
  </si>
  <si>
    <t>Violación a la Ley del Servicio de Vialidad, Tránsito y Transporte del Estado de Jalisco y su Reglamento</t>
  </si>
  <si>
    <t>Contravención a la Ley de Protección Civil y su Reglamento</t>
  </si>
  <si>
    <t>Aportaciones federales</t>
  </si>
  <si>
    <t>Apoyos a la capacitación de los servidores públicos</t>
  </si>
  <si>
    <t>MOBILIARIO Y EQUIPO DE ADMINISTRACIÓN</t>
  </si>
  <si>
    <t>Comprende las acciones propias de la gestión gubernamental, tales como las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</si>
  <si>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</si>
  <si>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</si>
  <si>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</si>
  <si>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</si>
  <si>
    <t>Asignaciones destinadas a cubrir indemnizaciones al personal conforme a la legislación aplicable; tales como: por accidente de trabajo, por despido, entre otros.</t>
  </si>
  <si>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</si>
  <si>
    <t>Asignaciones destinadas a la adquisición de materiales, artículos y enseres para el aseo, limpieza e higiene, tales como: escobas, jergas, detergentes, jabones y otros productos similares.</t>
  </si>
  <si>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</si>
  <si>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</si>
  <si>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</si>
  <si>
    <t>Asignaciones destinadas a cubrir el importe del consumo de agua potable y para riego, necesarios para el funcionamiento de las instalaciones oficiales.</t>
  </si>
  <si>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</si>
  <si>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</si>
  <si>
    <t>PARTICIPACIONES, APORTACIONES, TRANSFERENCIAS, ASIGNACIONES, SUBSIDIOS y OTRAS AYUDAS</t>
  </si>
  <si>
    <t>UA</t>
  </si>
  <si>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</si>
  <si>
    <t>Otros convenios</t>
  </si>
  <si>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</si>
  <si>
    <t>Del Fondo de Insfraestructura Social Municipal 1998</t>
  </si>
  <si>
    <t>Del Fondo de Fortalecimiento Social Muncipal 1998</t>
  </si>
  <si>
    <t>Del Fondo de Insfraestructura Social Municipal 1999</t>
  </si>
  <si>
    <t>Del Fondo de Fortalecimiento Social Muncipal 1999</t>
  </si>
  <si>
    <t>Del Fondo de Insfraestructura Social Municipal 2000</t>
  </si>
  <si>
    <t>Del Fondo de Fortalecimiento Social Muncipal 2000</t>
  </si>
  <si>
    <t>Del Fondo de Insfraestructura Social Municipal 2001</t>
  </si>
  <si>
    <t>Del Fondo de Fortalecimiento Social Muncipal 2001</t>
  </si>
  <si>
    <t>Del Fondo de Insfraestructura Social Municipal 2002</t>
  </si>
  <si>
    <t>Del Fondo de Fortalecimiento Social Muncipal 2002</t>
  </si>
  <si>
    <t>Del Fondo de Insfraestructura Social Municipal 2003</t>
  </si>
  <si>
    <t>Del Fondo de Fortalecimiento Social Muncipal 2003</t>
  </si>
  <si>
    <t>Del Fondo de Insfraestructura Social Municipal 2004</t>
  </si>
  <si>
    <t>Del Fondo de Fortalecimiento Social Muncipal 2004</t>
  </si>
  <si>
    <t>Del Fondo de Insfraestructura Social Municipal 2005</t>
  </si>
  <si>
    <t>Del Fondo de Fortalecimiento Social Muncipal 2005</t>
  </si>
  <si>
    <t>Del Fondo de Insfraestructura Social Municipal 2006</t>
  </si>
  <si>
    <t>Del Fondo de Fortalecimiento Social Muncipal 2006</t>
  </si>
  <si>
    <t>Del Fondo de Insfraestructura Social Municipal 2007</t>
  </si>
  <si>
    <t>Del Fondo de Fortalecimiento Social Muncipal 2007</t>
  </si>
  <si>
    <t>Del Fondo de Insfraestructura Social Municipal 2008</t>
  </si>
  <si>
    <t>Del Fondo de Fortalecimiento Social Muncipal 2008</t>
  </si>
  <si>
    <t>Del Fondo de Insfraestructura Social Municipal 2009</t>
  </si>
  <si>
    <t>Del Fondo de Fortalecimiento Social Muncipal 2009</t>
  </si>
  <si>
    <t>Del Fondo de Insfraestructura Social Municipal 2010</t>
  </si>
  <si>
    <t>Del Fondo de Fortalecimiento Social Muncipal 2010</t>
  </si>
  <si>
    <t>Del Fondo de Insfraestructura Social Municipal 2011</t>
  </si>
  <si>
    <t>Del Fondo de Fortalecimiento Social Muncipal 2011</t>
  </si>
  <si>
    <t>Existe diferencia entre el total del sueldo base anual y la partida 1100 registrada en el formato de Presupuesto de Egresos Económico y por Objeto del Gasto.</t>
  </si>
  <si>
    <t>EJERCICIO 2011</t>
  </si>
  <si>
    <t>PRESUPUESTO 2012</t>
  </si>
  <si>
    <t>Comprende el importe de los ingresos correspondientes a las contribuciones, productos, aprovechamientos, así como la venta de bienes y servicios.</t>
  </si>
  <si>
    <t>Importe de los ingresos que obtiene el Estado por las imposiciones fiscales que en forma unilateral y obligatoria fija a las personas físicas y morales, sobre sus ingresos.</t>
  </si>
  <si>
    <t>Importe de los ingresos que obtiene el Estado por las imposiciones fiscales que en forma unilateral y obligatoria fija a las personas físicas y morales, sobre el patrimonio.</t>
  </si>
  <si>
    <t>Importe  de los ingresos que obtiene el Estado por las imposiciones fiscales que en forma unilateral y obligatoria fija a las personas físicas y morales, sobre la producción, el consumo y las transacciones.</t>
  </si>
  <si>
    <t>Importe de los ingresos que obtiene el Estado por las imposiciones fiscales que en forma unilateral y obligatoria fija a las personas físicas y morales, sobre impuestos al comercio exterior.</t>
  </si>
  <si>
    <t>Importe de los ingresos que obtiene el Estado por las imposiciones fiscales que en forma unilateral y obligatoria fija a las personas físicas y morales, sobre las nóminas y asimilables</t>
  </si>
  <si>
    <t>Importe de los ingresos que obtiene el Estado por las imposiciones fiscales que en forma unilateral y obligatoria fija a las personas físicas y morales, por daño al medio ambiente.</t>
  </si>
  <si>
    <t>Importe de los ingresos generados cuando no se cubran los impuestos en la fecha o dentro del plazo fijado por las disposiciones fiscales.</t>
  </si>
  <si>
    <t>Importe de los ingresos por las contribuciones establecidas en la Ley a cargo de las personas físicas y morales y que sean distintas de las aportaciones de seguridad social, contribuciones de mejoras y derechos, no incluidos en las cuentas anteriores.</t>
  </si>
  <si>
    <t>Importe de los ingresos para fondos de vivienda.</t>
  </si>
  <si>
    <t>Importe de los ingresos por las cuotas para el seguro social.</t>
  </si>
  <si>
    <t>importe de los ingresos para fondos del  ahorro para el retiro.</t>
  </si>
  <si>
    <t>Importe  de los ingresos generados cuando no se cubran las cuotas y aportaciones de seguridad social en la fecha o dentro del plazo fijado por las disposiciones fiscales.</t>
  </si>
  <si>
    <t>Importe de los ingresos por cuotas y aportaciones de seguridad social establecidas en la Ley a cargo de personas que son sustituidas por el Estado en el cumplimiento de obligaciones fijadas en materia de seguridad social o a las persona que se beneficien en forma especial por servicios de seguridad social proporcionados por el mismo, que sean distintas de los impuestos, contribuciones de mejoras y derechos, no incluidas en las cuentas anteriores.</t>
  </si>
  <si>
    <t>Importe de los ingresos establecidos en Ley a cargo de las personas físicas y morales que se beneficien de manera directa por obras públicas.</t>
  </si>
  <si>
    <t>Importe de los ingresos por derecho que percibe el ente público por otorgar el uso, goce, aprovechamiento o explotación  de bienes de dominio público a los particulares.</t>
  </si>
  <si>
    <t>Importe de los ingresos por derechos derivados de la extracción de petróleo crudo y gas natural.</t>
  </si>
  <si>
    <t>Importe de los ingresos por derechos que percibe el ente público por prestar servicios exclusivos del estado.</t>
  </si>
  <si>
    <t>Importe de los ingresos por derechos generados cuando no se cubran los derechos en la fecha o dentro del plazo fijado por las disposiciones fiscales.</t>
  </si>
  <si>
    <t>Comprende el importe de los ingresos por contraprestaciones por los servicios que preste el Estado en sus funciones de derecho privado, así como por el uso y aprovechamiento de bienes; originando recursos que significan un aumento del efectivo del sector público, como resultado de sus operaciones normales, sin que provengan de la enajenación de su patrimonio.</t>
  </si>
  <si>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</si>
  <si>
    <t>Importe de los ingresos por concepto de venta de bienes y servicios de organismos descentralizados para fines de asistencia o seguridad social.</t>
  </si>
  <si>
    <t>Importe de los ingresos por la venta de bienes y servicios, incluyéndose como tales los ingresos originados por operaciones ajenas.</t>
  </si>
  <si>
    <t>Importe de los ingresos por venta de bienes y servicios producidos en establecimientos del Gobierno.</t>
  </si>
  <si>
    <t>Importe de los ingresos del ente público para su reasignación por éste a otro a través de convenios para su ejecución.</t>
  </si>
  <si>
    <t>Importe de los ingresos de las Entidades Federativas y Municipios que se derivan del Sistema Nacional de Coordinación Fiscal.</t>
  </si>
  <si>
    <t>Importe de los ingresos por el ente público contenidos en el presupuesto de Egresos con el objeto de sufragar gastos inherentes a sus atribuciones.</t>
  </si>
  <si>
    <t>Importe de los ingresos por el ente público que no se encuentran incluidos en el presupuesto de Egresos, recibidos por otros, con objeto de sufragar gastos inherentes a sus atribuciones.</t>
  </si>
  <si>
    <t>Importe de los ingresos para el desarrollo de actividades prioritarias de interés general a través del ente público a los diferentes sectores de la sociedad.</t>
  </si>
  <si>
    <t>Importe de los ingresos por el ente público para otorgarlos a personas, instituciones y diversos sectores de la población para propósitos sociales. Se incluyen los recursos provenientes de donaciones.</t>
  </si>
  <si>
    <t>Importe de los ingresos para el pago de pensiones y jubilaciones, que cubre el Gobierno Federal, Estatal, y Municipal, o bien el instituto de Seguridad Social.</t>
  </si>
  <si>
    <t>Comprende el importe de los ingresos por derechos establecidos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 Ley. También son de derechos las contribuciones a cargo de los organismos públicos descentralizados por prestar servicios exclusivos del Estado, no incluidos en las cuentas anteriores.</t>
  </si>
  <si>
    <t>Importe de los ingresos de las Entidades Federativas y Municipios que se derivan del Sistema Nacional de Coordinación Fiscal, así como las que  correspondan a sistemas Estatales de coordinación fiscal determinados  por las leyes correspondientes.</t>
  </si>
  <si>
    <t>comprende el importe de los ingresos de las Entidades Federativas y Municipios por concepto de participaciones, aportaciones, transferencias, asignaciones, subsidios y otras ayudas.</t>
  </si>
  <si>
    <t>Otros Ingresos y Beneficios</t>
  </si>
  <si>
    <t>Comprende el importe de los otros ingresos y beneficios que se derivan de transacciones y eventos inusuales, que no son propios del objeto del ente público.</t>
  </si>
  <si>
    <t>ACCESORIOS DE IMPUESTOS</t>
  </si>
  <si>
    <t>ACCESORIOS DE CUOTAS Y APORTACIONES DE SEGURIDAD SOCIAL</t>
  </si>
  <si>
    <t>ACCESORIOS DE DERECHO</t>
  </si>
  <si>
    <t>INGRESOS DE OPERACIÓN DE ENTIDADES PARAESTATALES EMPRESARIALES Y NO FINANCIERA</t>
  </si>
  <si>
    <t>TRANSFERENCIAS A FIDEICOMISOS, MANDATOS Y CONTRATOS ANÁLOGOS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</si>
  <si>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</si>
  <si>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</si>
  <si>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</si>
  <si>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</si>
  <si>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</si>
  <si>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</si>
  <si>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Impartición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</si>
  <si>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</si>
  <si>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</si>
  <si>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</si>
  <si>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</si>
  <si>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</si>
  <si>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</si>
  <si>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</si>
  <si>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</si>
  <si>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</si>
  <si>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Incluye las actividades para la preservación y cuidado del patrimonio público (monumentos, obras artísticas y edificios, entre otros).</t>
  </si>
  <si>
    <t>Función Pública</t>
  </si>
  <si>
    <t>Incluye  el control, fiscalización y evaluación interna de la gestión gubernamental.</t>
  </si>
  <si>
    <t>Preservación y Cuidado del Patrimonio Público</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</si>
  <si>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</si>
  <si>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</si>
  <si>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</si>
  <si>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</si>
  <si>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</si>
  <si>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</si>
  <si>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</si>
  <si>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</si>
  <si>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</si>
  <si>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</si>
  <si>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</si>
  <si>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</si>
  <si>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</si>
  <si>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</si>
  <si>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</si>
  <si>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</si>
  <si>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</si>
  <si>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</si>
  <si>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</si>
  <si>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</si>
  <si>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</si>
  <si>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</si>
  <si>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</si>
  <si>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</si>
  <si>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</si>
  <si>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</si>
  <si>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</si>
  <si>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</si>
  <si>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</si>
  <si>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</si>
  <si>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Servicios Registrales, administrativos y patrimoniales</t>
  </si>
  <si>
    <t>Servicios Estadísticos</t>
  </si>
  <si>
    <t>Considera las acciones que realizan los entes públicos relacionadas con los sistemas de información y las estadísticas nacionales.</t>
  </si>
  <si>
    <t>Servicios de Comunicación y Medios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</si>
  <si>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</si>
  <si>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</si>
  <si>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</si>
  <si>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Ordenación de Desechos</t>
  </si>
  <si>
    <t>Incluye los programas y actividades para la regulación y aprovechamiento del agua, servicios de información metereológica, control de cauces, entre otros.</t>
  </si>
  <si>
    <t>Comprende la administración, supervisión, inspección, gestión o apoyo de los sistemas de limpia, recolección, traslado, tratamiento y eliminación de desechos. La recolección de desechos comprende el barrido de calles, parques, plazas y otros lugares públicos; la recolección de todo tipo de desechos. El tratamiento incluye cualquier método o proceso destinado a modificar las características o composición física, química o biológica de cualquier desecho para neutralizarlo. la eliminación consiste, entre otras cosas, en proporcionar un destino final a los desechos que ya no resultan útiles, mediante el uso de basureros, el confinamiento, el vertimiento en el mar o cualquier otro método pertinente de eliminación.</t>
  </si>
  <si>
    <t>Ordenación de Aguas Residuales, Drenaje  y Alcantarillado</t>
  </si>
  <si>
    <t>Comprende la administración, supervisión, inspección, explotación, construcción, ampliación o apoyo de los sistemas de drenaje, alcantarillado, tratamiento y disposición de aguas residuales. La gestión del sistema de alcantarillado incluye la explotación y la construcción del sistema de colectores, tuberías conductos y bombas de evacuación de las aguas residuales (agua de lluvia y aguas residuales domésticas y de otro tipo) desde los puntos de generación hasta una instalación de tratamiento de aguas residuales o un lugar desde el cual se viertan las aguas residuales a las aguas superficiales. El tratamiento de las aguas residuales incluye cualquier proceso mecánico, biológico o avanzado de purificación para consumo humano u otros fines de las aguas residuales con el fin de que éstas cumplan las normas medioambientales vigentes y otras normas de calidad.</t>
  </si>
  <si>
    <t>Reducción de la Contaminación</t>
  </si>
  <si>
    <t>Protección de la Diversidad Biológica y del Paisaje</t>
  </si>
  <si>
    <t>Otros  de Protección Ambiental</t>
  </si>
  <si>
    <t>Incluye la administración, dirección, regulación, supervisión, gestión y apoyo de actividades como formulación, administración, coordinación y vigilancia de políticas, planes, programas y presupuestos generales para promover la protección del medio ambiente; preparación y ejecución de legislación y normas de actuación en lo referente a la prestación de servicios de protección del medio ambiente; producción y difusión de información general, documentación técnica y estadísticas sobre la protección del medio ambiente.</t>
  </si>
  <si>
    <t>Urbanización</t>
  </si>
  <si>
    <t>Comprende  las acciones relacionadas con el fomento y la regulación, el financiamiento, la construcción, operación, fomento, mantenimiento de la infraestructura y equipamiento urbano.</t>
  </si>
  <si>
    <t>Desarrollo Comunitario</t>
  </si>
  <si>
    <t>Comprende la administración de los asuntos y servicios relacionados con el desarrollo comunitario; administración de las leyes de urbanismo y las normas de utilización de tierras y de construcción. Planificación de nuevas comunidades o de comunidades rehabilitadas; planificación de la creación o mejora de los servicios de vivienda, industria, servicios públicos, salud, educación, cultura, esparcimiento, etc. para las comunidades; elaboración de planes de financiación de proyectos.</t>
  </si>
  <si>
    <t>Abastecimiento de Agua</t>
  </si>
  <si>
    <t>Comprende las acciones relacionadas con la construcción, ampliación y mantenimiento, capacitación, purificación y distribución de agua potable.</t>
  </si>
  <si>
    <t>Alumbrado Público</t>
  </si>
  <si>
    <t>Comprende la administración de los asuntos relacionados con el alumbrado público como su instalación, gestión, mantenimiento, mejora, creación y regulación de las normas, entre otros.</t>
  </si>
  <si>
    <t xml:space="preserve">Vivienda  </t>
  </si>
  <si>
    <t>Comprende las acciones de financiamiento, para la construcción, adquisición y mejoramiento de la vivienda. Incluye la administración, gestión o apoyo de actividades como formulación, administración, coordinación y vigilancia de políticas, planes, programas y presupuestos generales relacionados con la misma; preparación y ejecución de legislación y normas de actuación; producción y difusión de información general, documentación técnica y estadísticas relacionadas con la vivienda.</t>
  </si>
  <si>
    <t>Servicios Comunales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</si>
  <si>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</si>
  <si>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</si>
  <si>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Prestación de Servicios de Salud a la Comunidad</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</si>
  <si>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</si>
  <si>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</si>
  <si>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</si>
  <si>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</si>
  <si>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</si>
  <si>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</si>
  <si>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</si>
  <si>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Deporte y Recreación</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</si>
  <si>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</si>
  <si>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</si>
  <si>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</si>
  <si>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</si>
  <si>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</si>
  <si>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</si>
  <si>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</si>
  <si>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</si>
  <si>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</si>
  <si>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</si>
  <si>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</si>
  <si>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</si>
  <si>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</si>
  <si>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</si>
  <si>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</si>
  <si>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</si>
  <si>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</si>
  <si>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</si>
  <si>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Enfermedad e Incapacidad</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</si>
  <si>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</si>
  <si>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</si>
  <si>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</si>
  <si>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</si>
  <si>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Estimación de Ingresos por Clasificación Económica, Fuente de Financiamiento y Concepto.</t>
  </si>
  <si>
    <t>Subsidios a entidades federativas y municipios</t>
  </si>
  <si>
    <t>Otras pensiones y jubilaciones</t>
  </si>
  <si>
    <t>TRANSFERENCIAS A LA SEGURIDAD SOCIAL</t>
  </si>
  <si>
    <t>Transferencias por obligación de ley</t>
  </si>
  <si>
    <t>DONATIVOS</t>
  </si>
  <si>
    <t>Donativos a instituciones sin fines de lucro</t>
  </si>
  <si>
    <t>Donativos internacionales</t>
  </si>
  <si>
    <t>Impuesto sobre nómina y otros que se deriven de una relación laboral</t>
  </si>
  <si>
    <t>Vehículos y equipo terrestre</t>
  </si>
  <si>
    <t>Costos por coberturas</t>
  </si>
  <si>
    <t>Sentencias y resoluciones por autoridad competente</t>
  </si>
  <si>
    <t>Utilidades</t>
  </si>
  <si>
    <t>TRANSFERENCIAS A FIDEICOMISOS, MANDATOS Y OTROS ANÁLOGOS</t>
  </si>
  <si>
    <t>Donativos a entidades federativas y municipios</t>
  </si>
  <si>
    <t>Donativos a fideicomisos, mandatos y contratos análogos privados</t>
  </si>
  <si>
    <t>Donativos a fideicomisos, mandatos y contratos análogos estatales</t>
  </si>
  <si>
    <t xml:space="preserve">BIENES MUEBLES, INMUEBLES E INTANGIBLES </t>
  </si>
  <si>
    <t>VARIACIÓN           2011 - 2012</t>
  </si>
  <si>
    <t>CA</t>
  </si>
  <si>
    <t>3.1.1.0.0.</t>
  </si>
  <si>
    <t>3.1.1.1.0.</t>
  </si>
  <si>
    <t>3.1.1.1.1.</t>
  </si>
  <si>
    <t>3.1.1.2.0.</t>
  </si>
  <si>
    <t>SECTOR PUBLICO MUNICIPAL</t>
  </si>
  <si>
    <t>SECTOR PUBLICO NO FINANCIERO</t>
  </si>
  <si>
    <t>GOBIERNO GENERAL MUNICIPAL</t>
  </si>
  <si>
    <t>3.0.0.0.0.</t>
  </si>
  <si>
    <t>3.1.0.0.0.</t>
  </si>
  <si>
    <t>Gobierno Municipal</t>
  </si>
  <si>
    <t>Entidades Paraestales y Fideicomisos No empresariales y No Financieros</t>
  </si>
  <si>
    <t>Órgano Ejecutivo Municipal (Ayuntamiento)</t>
  </si>
  <si>
    <t>SECTOR PÚBLICO DE LA FEDERACIÓN</t>
  </si>
  <si>
    <t>SECTOR PÚBLICO NO FINANCIERO</t>
  </si>
  <si>
    <t xml:space="preserve">Gobierno Federal  </t>
  </si>
  <si>
    <t>Poder Ejecutivo</t>
  </si>
  <si>
    <t>Poder Legislativo</t>
  </si>
  <si>
    <t>Poder Judicial</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</si>
  <si>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</si>
  <si>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</si>
  <si>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</si>
  <si>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</si>
  <si>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SECTOR PÚBLICO FINANCIERO</t>
  </si>
  <si>
    <t>BANCO DE MÉXICO</t>
  </si>
  <si>
    <t>ENTIDADES PARAESTATALES EMPRESARIALES FINANCIERAS MONETARIAS CON PARTICIPACIÓN ESTATAL MAYORITARIA</t>
  </si>
  <si>
    <t>Bancos de Inversión y Desarrollo</t>
  </si>
  <si>
    <t>Bancos Comerciales</t>
  </si>
  <si>
    <t>Otros Bancos</t>
  </si>
  <si>
    <t>Fondos del Mercado de Dinero</t>
  </si>
  <si>
    <t>ENTIDADES PARAESTATALES EMPRESARIALES FINANCIERAS NO MONETARIAS CON PARTICIPACIÓN ESTATAL MAYORITARIA</t>
  </si>
  <si>
    <t>Fondos de Inversión fuera del Mercado de Dinero</t>
  </si>
  <si>
    <t>Otros Intermediarios Financieros, excepto Sociedades de Seguros y Fondos de Pensiones</t>
  </si>
  <si>
    <t>Auxiliares Financieros</t>
  </si>
  <si>
    <t>Instituciones Financieras Cautivas y Prestamistas de Dinero</t>
  </si>
  <si>
    <t>Sociedades de Seguro (SS) y Fondos de Pensiones (FP)</t>
  </si>
  <si>
    <t>FIDEICOMISOS FINANCIEROS PÚBLICOS CON PARTICIPACIÓN ESTATAL MAYORITARIA</t>
  </si>
  <si>
    <t>Otros Intermediarios Financieros, excepto Sociedades de Seguros y fondos de pensiones</t>
  </si>
  <si>
    <t>SECTOR PÚBLICO DE LAS ENTIDADES FEDERATIVAS</t>
  </si>
  <si>
    <t>GOBIERNO GENERAL ESTATAL O DEL DISTRITO FEDERAL</t>
  </si>
  <si>
    <t>Gobierno Estatal o del Distrito Federal</t>
  </si>
  <si>
    <t>Poder judicial</t>
  </si>
  <si>
    <t>Instituciones Públicas de Seguridad Social</t>
  </si>
  <si>
    <t>Entidades Paraestatales Empresariales No Financieras con Participación Estatal Mayoritaria</t>
  </si>
  <si>
    <t>ENTIDADES PARAESTATALES FINANCIERAS NO MONETARIAS CON PARTICIPACIÓN ESTATAL MAYORITARIA</t>
  </si>
  <si>
    <t>Fondos de Inversión Fuera del Mercado de Dinero</t>
  </si>
  <si>
    <t>SECTOR PÚBLICO</t>
  </si>
  <si>
    <t>SECTOR PÚBLICO MUNICIPAL</t>
  </si>
  <si>
    <t>ENTIDADES PARAMUNICIPALES EMPRESARIALES NO FINANCIERAS CON PARTICIPACIÓN ESTATAL MAYORITARIA</t>
  </si>
  <si>
    <t>ENTIDADES PARAMUNICIPALES EMPRESARIALES FINANCIERAS MONETARIAS CON PARTICIPACIÓN ESTATAL MAYORITARIA</t>
  </si>
  <si>
    <t>Los auxiliares financieros son las instituciones financieras que se dedican principalmente a las actividades asociadas a transacciones de activos financieros y pasivos, además de proporcionar el contexto regulador y asesoría para la realización de las transacciones,  pero en circunstancias que no implican la propiedad de los activos y pasivos de los cuales facilita su operación. Las denominaciones más comunes de las entidades paraestatales dedicadas a este tipo de actividades.</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</si>
  <si>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</si>
  <si>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</si>
  <si>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</si>
  <si>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</si>
  <si>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</si>
  <si>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Indígenas</t>
  </si>
  <si>
    <t>Comprende los servicios de asistencia social que se prestan en comunidades indígenas.</t>
  </si>
  <si>
    <t xml:space="preserve"> Otros Grupos Vulnerables</t>
  </si>
  <si>
    <t>Otros Asuntos Sociales</t>
  </si>
  <si>
    <t>Asuntos Económicos y Comerciales en General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</si>
  <si>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</si>
  <si>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</si>
  <si>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</si>
  <si>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Acuacultura, Pesca y Caza</t>
  </si>
  <si>
    <t>Agroindustrial</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</si>
  <si>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</si>
  <si>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</si>
  <si>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</si>
  <si>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</si>
  <si>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Petróleo y Gas Natural (Hidrocarburos)</t>
  </si>
  <si>
    <t>Combustibles Nucleares</t>
  </si>
  <si>
    <t>Otros Combustibles</t>
  </si>
  <si>
    <t>Electricidad</t>
  </si>
  <si>
    <t>Energía no Eléctrica</t>
  </si>
  <si>
    <t>Extracción de Recursos Minerales excepto los Combustibles Minerales</t>
  </si>
  <si>
    <t>Manufacturas</t>
  </si>
  <si>
    <t>Construcción</t>
  </si>
  <si>
    <t>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</si>
  <si>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</si>
  <si>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</si>
  <si>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</si>
  <si>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Transporte Aéreo</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</si>
  <si>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</si>
  <si>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</si>
  <si>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</si>
  <si>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</si>
  <si>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</si>
  <si>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</si>
  <si>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</si>
  <si>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Hoteles y Restaurantes</t>
  </si>
  <si>
    <t>Investigación Científica</t>
  </si>
  <si>
    <t>Desarrollo Tecnológico</t>
  </si>
  <si>
    <t>Servicios Científicos y Tecnológicos</t>
  </si>
  <si>
    <t>Innovación</t>
  </si>
  <si>
    <t>Comercio, Distribución, Almacenamiento y Depósito</t>
  </si>
  <si>
    <t>Otras Industrias</t>
  </si>
  <si>
    <t>Comprende las actividades y prestación de servicios relacionadas con otras industrias no consideradas en las funciones anteriores.</t>
  </si>
  <si>
    <t>Otros Asuntos Económicos</t>
  </si>
  <si>
    <t>Deuda Pública Interna</t>
  </si>
  <si>
    <t>Deuda Pública Externa</t>
  </si>
  <si>
    <t>Incluye el pago de compromisos por concepto de intereses, comisiones y gastos de deuda pública emitida y contratada en el exterior.</t>
  </si>
  <si>
    <t>Transferencias entre Diferentes Niveles y Órdenes de Gobierno</t>
  </si>
  <si>
    <t>Comprende el registro de las transferencias que le corresponden a los entes públicos.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</si>
  <si>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</si>
  <si>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</si>
  <si>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</si>
  <si>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</si>
  <si>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</si>
  <si>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</si>
  <si>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</si>
  <si>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</si>
  <si>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Adeudo de Ejercicios Fiscales Anteriores</t>
  </si>
  <si>
    <t>Comprende los pagos que realiza el Gobierno derivados del gasto devengado no pagado de ejercicios fiscales anteriores.</t>
  </si>
  <si>
    <t>EJERCICIO</t>
  </si>
  <si>
    <t>Nombre del Muncipio:</t>
  </si>
  <si>
    <t>Presupuesto Aporbado</t>
  </si>
  <si>
    <t>Modificación al Presupuesto</t>
  </si>
  <si>
    <t>No. de Modif.</t>
  </si>
  <si>
    <t>Entregados de forma:</t>
  </si>
  <si>
    <t>Encargado de la Secretaria General</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</si>
  <si>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</si>
  <si>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</si>
  <si>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Incluye las acciones realizadas bajo la coordinación del Secretariado Ejecutivo del Sistema Nacional de Seguridad Pública.</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</si>
  <si>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</si>
  <si>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Incluye la planeación, formulación, diseño, ejecución e implantación de servicios de comunicación social y la relación con los medios informativos, estatales y privados, así como los servicios informativos en medios impresos y electrónicos.</t>
  </si>
  <si>
    <t>Comprende los esfuerzos y programas, actividades y proyectos encaminados a promover y fomentar la protección de los recursos naturales y preservación del medio ambiente, así como su conservación. Considera la ordenación de aguas residuales y desechos, reducción de la contaminación, administración del agua, protección de la diversidad biológica y del paisaje.</t>
  </si>
  <si>
    <t>Administración del Agua</t>
  </si>
  <si>
    <t>Comprende la administración, supervisión, inspección, gestión o apoyo de actividades relacionadas con la reducción y el control de la contaminación como son la protección del aire ambiente y del clima, la protección del suelo y de las aguas subterráneas, la reducción de los ruidos y las vibraciones y la protección contra la radiación.</t>
  </si>
  <si>
    <t>Comprende la administración, supervisión, inspección, gestión o apoyo de actividades relacionadas con la protección de la diversidad biológica y del paisaje, como las actividades relacionadas con la protección de la fauna y la flora (tales como, por ejemplo, la reintroducción de especies extintas y la recuperación de especies en peligro de extinción), la protección de determinados hábitats (inclusive la ordenación de parques y de reservas naturales) y la protección de paisajes por sus valores estéticos (por ejemplo, la reparación de paisajes deteriorados con fines de fortalecer su valor estético y la rehabilitación de minas y canteras abandonadas).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</si>
  <si>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</si>
  <si>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</si>
  <si>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</si>
  <si>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</si>
  <si>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Comprende los programas, actividades y proyectos relacionados con la promoción, fomento y presentación de servicios culturales, recreativos y deportivos, otras manifestaciones sociales, radio, televisión y editoriales, actividades recreativas.</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</si>
  <si>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</si>
  <si>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</si>
  <si>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</si>
  <si>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Incluye las erogaciones que por concepto de los seguros de enfermedad y maternidad, riesgo de trabajo e invalidez y vida (pensiones) realizan entidades como IMSS, ISSSTE, ISSFAM, PEMEX, CFE, entre otras.</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</si>
  <si>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</si>
  <si>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</si>
  <si>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</si>
  <si>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</si>
  <si>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Comprende otros asuntos sociales no comprendidos en las subfunciones anteriores.</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</si>
  <si>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</si>
  <si>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</si>
  <si>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</si>
  <si>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</si>
  <si>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Comprende los programas, actividades y proyectos relacionados con el fomento a la producción, y comercialización agropecuaria, silvicultura, pesca y caza, agroindustrial, desarrollo hidroagrícola y fomento forestal.</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</si>
  <si>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</si>
  <si>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</si>
  <si>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Incluye los programas, actividades y proyectos relacionados con el fomento a la producción y comercialización agroindustrial, como el otorgamiento de apoyos para la industrialización de la producción agropecuaria.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</si>
  <si>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</si>
  <si>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</si>
  <si>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</si>
  <si>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</si>
  <si>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</si>
  <si>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</si>
  <si>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</si>
  <si>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</si>
  <si>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</si>
  <si>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</si>
  <si>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Comprende la administración, promoción, reglamentación y control de la industria de la construcción. Las edificaciones se clasifican en la función que corresponda de acuerdo a su propósito.</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</si>
  <si>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</si>
  <si>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</si>
  <si>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</si>
  <si>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</si>
  <si>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COMUNICACIONES</t>
  </si>
  <si>
    <t>Incluye las acciones de fomento, financiamiento y regulación de la infraestructura turística, así como la regulación de los servicios de turismo y ecoturismo y prestación de servicios turísticos.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</si>
  <si>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</si>
  <si>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</si>
  <si>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</si>
  <si>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</si>
  <si>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</si>
  <si>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</si>
  <si>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</si>
  <si>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</si>
  <si>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</si>
  <si>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Comprende las actividades y prestación de servicios relacionadas con asuntos económicos no consideradas en las funciones anteriores.</t>
  </si>
  <si>
    <t>OTRAS NO CLASIFICADAS EN FUNCIONES ANTERIORES</t>
  </si>
  <si>
    <t>Incluye el pago de compromisos por concepto de interese, comisiones y otras erogaciones derivadas de la contratación de deuda pública interna.</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</si>
  <si>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</si>
  <si>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</si>
  <si>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Comprende el apoyo financiero a las operaciones y programas instrumentados por el Gobierno para atender la problemática de pago de los deudores del Sistema Bancario Nacional e impulsar el saneamiento financiero.</t>
  </si>
  <si>
    <t>Apoyo a los programas a favor de reestructura en unidades de inversión (UDIS).</t>
  </si>
  <si>
    <t>El Sector Público No Financiero de la Federación, de las entidades federativas y de los municipios, que constituyen el agrupamiento institucional más importante desde el punto de vista de las estadísticas de las finanzas públicas, está conformado por el Gobierno General y las entidades paraestatales empresariales no financieras con participación estatal mayoritaria.</t>
  </si>
  <si>
    <t>GOBIERNO GENERAL CENTRAL</t>
  </si>
  <si>
    <t>El Gobierno Federal (Gobierno Central) es el poder público a través del cual se ejerce la soberanía nacional y representa jurídicamente a la Nación. Su fin es el de ejecutar los ordenamientos que la Constitución Política confiere a la Federación a través de los tres Poderes de la Unión: Legislativo, Ejecutivo y Judicial Federal, asimismo, funge como ente rector y orientador de la actividad económica social a la población, en general, es financiado mediante impuestos, derechos, productos, aprovechamientos y créditos, parte de los cuales puede ser transferidos de uno a otro nivel gubernamental. El Gobierno Federal, como categoría económica, incluye el Poder Ejecutivo, sus secretarías de estado, departamento administrativo, el Poder Legislativo, el Poder Judicial y los Órganos Autónomos Constitucionales de la Federación.</t>
  </si>
  <si>
    <t xml:space="preserve">En la Administración Federal funge en calidad de instituciones de seguridad social el Instituto Mexicano del Seguro Social, el Instituto de Seguridad y Servicio Sociales de los Trabajadores del Estado y el Instituto de Seguridad Social de las Fuerzas Armadas. Sus fuentes de financiamientos son las cuotas obrero-patronales y las transferencias gubernamentales. Las instituciones son por sí mismas regímenes dedicadas a la prestación de la seguridad social y de servicios médicos, que son promovidos por las autoridades públicas, cuentan con financiamiento del Estado, de los asalariados y de los empleadores, ofreciendo sus servicios a amplios grupos de la población, que se adhieren en forma institucional o voluntaria. El Instituto Mexicano del Seguro Social es un régimen de financiamiento tripartita, en donde participan el Estado, los trabajadores y los empresarios; ampara a un gran número de asalariados principalmente de establecimientos productores de mercancías y trabajadores que se incorporan voluntariamente. En términos generales, sus actividades comprenden la prestación de servicios de seguridad social, identificados con las prestaciones en dinero; los servicios recreativos, culturales y el servicio médico. El Instituto de Seguridad y Servicios Sociales de los Trabajadores del Estado en un régimen de financiamiento bipartido entre  el gobierno y sus trabajadores, que ampara el personal que posee una pieza federal y en algunos casos estatal y municipal. Presta servicios tradicionales de seguridad social, además de actividades comerciales, otorgamiento de crédito, construcción de unidades habitacionales, velatorios, servicios de capacitación, culturales, deportivos, turísticos, así como la prestación de los servicios médicos. El Instituto de Seguridad Social para las Fuerzas Armadas Mexicanas es un organismo descentralizado con personalidad jurídica y patrimonio propio, que fue creado con el objeto de otorgar prestaciones y administrar los servicios que la Ley del Instituto encomienda en favor de los miembros de las Fuerzas Armadas Mexicanas. </t>
  </si>
  <si>
    <t xml:space="preserve">El subsector de las entidades paraestatales empresariales no financieras, está constituido por las empresas públicas residentes en el país, cuya función principal es la de producir bienes y servicios no financieros para su venta a precios económicamente significativos (de mercado) y que están controladas directa o indirectamente por unidades gubernamentales. También pertenecen a este sector las unidades cuasiempresariales que son unidades que no están constituidas como empresas pero que funcionan como tal, es decir, su operación se realiza en forma autónoma e independiente de sus unidades propietarias. Igualmente pertenecen al sector las entidades creadas como no empresariales y no financieras (organismos descentralizados) pero que, al ser analizadas desde el punto de vista de su actividad productiva y relación con el mercado, cumple con los criterios para clasificarlas como tales. En general, este subsector incluye a todas las empresas paraestatales no financieras, de cualquier naturaleza en las que unidades del Gobierno Federal, Estatal o Municipal o una o más de sus entidades paraestatales, conjunta o separadamente, aporten o sean propietarios de más de 50 % del Capital Social, nombren a la mayoría de los miembros de su Consejo de Administración, Junta Directiva u Órgano de Gobierno, o bien designe al Presidente o Director General con facultades para vetar acuerdos del propio órgano directivo. Excepcionalmente, por razones de política económica este tipo de entidades paraestatales pueden recibir transferencias, aportaciones y/o subsidios del Gobierno General, cuando sus ingresos por precios o tarifas no alcanzan para cubrir sus costos de producción o bien para realizar inversiones físicas o financieras. Estas características hacen que las empresas públicas, además de su carácter de unidades económicas tengan la calidad de instrumentos de política económica. </t>
  </si>
  <si>
    <t>El Banco Central es la institución financiera nacional que ejerce el control sobre los aspectos claves del sistema financiero de la Unión. Tiene su origen en el artículo 28 de la Constitución política de los Estados Unidos Mexicanos que dice "…El Estado tendrá un banco central que será autónomo en el ejercicio de sus funciones y en su administración. Su objetivo prioritario será procurar la estabilidad del poder adquisitivo de la moneda nacional, fortaleciendo con ello la rectoría del desarrollo nacional que correspondo al Estado. Ninguna autoridad podrá ordenar al Banco conceder financiamiento. ... El Banco Central, en los términos que establezcan las leyes y con la intervención que corresponda a las autoridades competentes, regulará los cambios, así como la intermediación y los servicios financieros, contando con las atribuciones de autoridad necesarias para llevar a cabo dicha regulación y proveer a su observancia...". En el contexto constitucional anterior, la ley establece que el Banco Central será persona de derecho público con carácter autónomo y se denominará Banco de México.</t>
  </si>
  <si>
    <t>Unidades económicas que llevan a cabo la colocación de recursos del público inversionista en el mercado bursátil por medio de inversiones en valores de renta fija, a través de una casa de bolsa o una institución bancaria. La forma en que desarrollan sus actividades es mediante los recursos que son invertidos principalmente en instrumentos del mercado de dinero, acciones, instrumentos de trasferencia de deuda con vencimiento menor a un año, bancos de depósito e instrumentos que siguen una tasa de interés que se acerca a las tasas de interés de los instrumentos del mercado de dinero. Debido a que la naturaleza de los instrumentos de los esquemas de inversión en sus acciones, estos pueden ser considerados como cercanos substitutos de los depósitos. Se  incluyen las Sociedades de Inversión en instrumentos de deuda para personas físicas, las Sociedades de Inversión en instrumentos de deuda para personas físicas, las Sociedades de Inversión en instrumentos de deuda para personas morales y las Sociedades de Inversión especializada en fondos para el retiro.</t>
  </si>
  <si>
    <t>Sociedades dedicadas principalmente a la colocación de recursos del público inversionista en el mercado bursátil por medio de inversiones en calores de renta variable e inversión de capitales. La forma en que desarrollan sus actividades es a través de una casa de bolsa o una institución bancaria, para ellos se agrupan en dos tipos de sociedad de inversión: Sociedades de Inversión de Renta Variable, cuyas inversiones se realizan en acciones, obligaciones, valores y demás títulos o documentos representativos de una deuda a cargo de un tercero y las Sociedades de Inversión de Capitales que invierten en acciones o partes sociales, obligaciones y bonos a cargo de empresas que promueven las propias Sociedades de Inversión y que por sus características particulares requieren financiamientos de mediano y largo plazo. Incluye las Sociedades de Inversión de Renta Variable ( común) y las Sociedades de Inversión de Capitales.</t>
  </si>
  <si>
    <t>Este subsector está conformado por las unidades económicas que llevan a cabo la captación de fondos en los mercados financieros, pero no en forma de moneda, depósitos o sustitutos cercanos a los depósitos y los utilizan para adquirir otras clases de activos financieros, vía arrendamiento, factoraje, operación y promoción de tarjetas de crédito no bancarias, y al financiamiento de artículos duraderos, colocación, compra y venta de acciones y valores de empresas suscritas en el mercado de alores, entre el público inversionista. Seguidamente, se incluyen ejemplos de las unidades clasificadas como "otros intermediarios financieros".</t>
  </si>
  <si>
    <t>Es conformado por las unidades económicas que proveen servicios financieros, donde la mayoría de sus activos o pasivos no son intercambiados en mercados financieros abiertos. La forma en que desarrollan sus actividades es mediante la administración de los recursos captados a través de fondos y fideicomisos financieros para estimular las actividades sociales, de producción y mediante el otorgamiento de préstamos prendarios. Esto incluye las entidades que proveen préstamos con sus propios fondos suministrados sólo por un patrocinador.</t>
  </si>
  <si>
    <t xml:space="preserve">Compañía especializadas en seguros de vida (tanto individuales como colectivos) y las compañías de seguros dedicadas principalmente al aseguramiento no especializado en seguro de vida, es decir, suscriben pólizas de seguros tanto de vida como de accidentes,  robo y daños. El tratamiento que se le da es conjunto, e incluye a las unidades económicas dedicadas principalmente al reaseguramiento, aseguramiento de la vida de los campesinos y de sus propiedades, ya sea éstas agrícolas, ganaderas o forestales, avalan y responden a títulos onerosos por acciones de responsabilidad penal o civil. El Subsector de fondos de pensión consiste solamente en fondos de pensión del seguro social que sean unidades institucionales aparte de las unidades que los crean. Este subsector incluye compañías especializadas en seguros de vida y compañías de seguros no especializadas en seguros; fondos de aseguramiento campesino y compañías afianzadoras, entre otras de tipo familiar. </t>
  </si>
  <si>
    <t>Las entidades paraestatales financieras monetarias o de depósito con participación estatal mayoritaria, excepto al Banco Central, tiene como actividad principal la intermediación de recursos financieras en mercados organizados y transforman los recursos que captan en forma de financiamiento para actividades productivas o gastos de consumo, lo que se lleva a cabo bajo marcos regulatorios específicos. Con este fin estas entidades contraen pasivos en forma de depósitos o instrumentos financieros que son sustitutos cercanos de los depósitos (por ejemplo certificados de depósito a corto plazo). Loa pasivos de estas sociedades incluyen en la definición del dinero en sentido amplio. Los agentes económicos que integran este subsector atienden diversos segmentos de mercado por ejemplo: inmobiliario, bienes de consumo, sectores productivos, apoyo a proyectos a través del otorgamiento de créditos preferenciales conocidos como banca de segundo piso o banca de desarrollo, así como, instituciones que se dedican al fomento del ahorro nacional. Los siguientes intermediarios financieros se clasifican dentro de este subsector: Bancos de Inversión y Desarrollo, Bancos Comerciales, Otros Bancos y Fondos del Mercado de Dinero.</t>
  </si>
  <si>
    <t>Entidades Para municipales Empresariales No Financieras con Participación Estatal y Mayoritaria</t>
  </si>
  <si>
    <t>Fideicomisos Para municipales Empresariales No Financieros con Participación Estatal Mayoritaria</t>
  </si>
  <si>
    <t xml:space="preserve">El Sector Público de la Federación, de cada una de las entidades federativas y de cada uno de los municipios está conformado por sus unidades de gobierno y por las entidades paraestatales y fideicomisos que controla directa o indirectamente. Incluye al Gobierno General, a las entidades paraestales empresariales no financieras con participación estatal mayoritaria y las {entidades paraestatales empresariales financieras con participación estatal mayoritaria y sus respectivos fideicomisos. </t>
  </si>
  <si>
    <t>El sector del Gobierno General, tiene como función principal el producir y suministrar bienes y servicios no de mercado de tanto para los individuos como para el consumo colectivo de la comunidad, ocupándose también de la distribución y redistribución del ingreso y la riqueza. sus actividades se financian principalmente con ingresos provenientes de los impuestos, derechos, productos, aprovechamiento, transferencias, créditos y está constituido por las siguientes unidades institucionales del Sector Público: 
a)Todas las unidades gubernamentales
b) Todas las entidades paraestatales no empresariales (no de mercado) y no financieras (organismos descentralizados no empresariales y no financieros).
c) Todas las instituciones públicas de Seguridad Social
En el sector Gobierno General no se incluyen las entidades paraestatales empresariales públicas, aunque todo su capital sea propiedad de unidades del gobierno. Tampoco se incluyen las cuasiempresariales que son propiedad y están controladas por unidades gubernamentales. En cambio, se incluyen aquellas unidades propiedades del gobierno que fueron creadas jurídicamente como empresas pero que operan como no de mercado.
El sistema constitucional mexicano, instituye tres órdenes de gobierno: el federal, el estatal y el municipal. En el marco de dicho ordenamiento, la categoría económica Gobierno General se manifiesta en los tres órdenes de Gobierno: la Federación, las Entidades Federativas y Municipios, independientemente del tratamiento que se le otorgue al subsector Seguridad Social.</t>
  </si>
  <si>
    <t>SP</t>
  </si>
  <si>
    <t>SE</t>
  </si>
  <si>
    <t>SB</t>
  </si>
  <si>
    <t>EP</t>
  </si>
  <si>
    <t>Órganos Autónomos</t>
  </si>
  <si>
    <t>Asignaciones destinadas a cubrir las aportaciones de seguridad social que por obligación de ley los entes públicos deben transferir a los organismos de seguridad social en su carácter de responsables solidario, distintas a las consideradas en el capítulo 1000 "Servicios Personales" o en el concepto 4500 "Pensiones y Jubilaciones".</t>
  </si>
  <si>
    <t>Asignaciones destinadas a cuotas y aportaciones de seguridad social que aporta el Estado de carácter estatutario y para seguros de retiro, cesantía en edad avanzada y vejez distintas a las consideradas en el capítulo 1000 "Servicos Personales".</t>
  </si>
  <si>
    <t>Asignaciones que los entes públicos destinan por causa de utilidades social para otorgar donativos a instituciones no lucrativas destinadas a actividades educativas, culturales, de salud, de investigación científica, de aplicación de nuevas tecnologías o de beneficiencia, en términos de las disposiciones aplicables.</t>
  </si>
  <si>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mueos, fundaciones, entre otros.</t>
  </si>
  <si>
    <t>Asignaciones que los entes públicos otorgan, en los términos del Presupuesto de Egresos y las demás disposiciones aplicables, por concepto de donativos en dinero en especie a favor de las entidades federativas o sus municipios para contribuir a la consecución de objetivos de beneficio social y cultural.</t>
  </si>
  <si>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</si>
  <si>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</si>
  <si>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</si>
  <si>
    <t>Asignaciones destinadas por las empresas de participación estatal al pago de utilidades, en los términos de las disposiciones aplicables.</t>
  </si>
  <si>
    <t>Asignaciones destin adas a favor de entidades federativas y municipios con la finalidad de apoyarlos en su fortalecimiento financiero y, en caso de desastres naturales o contingencias económicas, así como para dar cumplimiento a convenios suscritos.</t>
  </si>
  <si>
    <t>Asignaciones otorgadas para el desarrollo de actividades prioritarias de interés general a través de los entes públicos a los diferentes sectores de la sociedad, cuyo objeto no haya sido considerado en las partidas anteriores de este concepto.</t>
  </si>
  <si>
    <t>Asignaciones destinadas a cubrir erogaciones que no estén consideradas en las partidas anteriores de este concepto como son: el pago de sumas aseguradas y prestaciones económicas no consideradas en los conceptos anteriores.</t>
  </si>
  <si>
    <t>Impuestos sobre nóminas y otros que se derivan de una relación laboral</t>
  </si>
  <si>
    <t>Asignaciones destinadas a cubrir los pagos del impuesto sobre nóminas y otros que se derivan de una relación laboral a cargo de los entes públicos en los términos de las leyes correspondientes.</t>
  </si>
  <si>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</si>
  <si>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</si>
  <si>
    <t>Comparativa del total de presupuesto y la información capturada como OR</t>
  </si>
  <si>
    <t>Del Fondo de Insfraestructura Social Municipal 2012</t>
  </si>
  <si>
    <t>Del Fondo de Fortalecimiento Social Muncipal 2012</t>
  </si>
  <si>
    <t>Del fondo de Insfraestructura social Municipal 2012</t>
  </si>
  <si>
    <t>Del fondo de Fortalecimiento social Muncipal 2012</t>
  </si>
  <si>
    <t>Diferencia en el OR de los ingresos</t>
  </si>
  <si>
    <t>Presupuesto de Ingresos Económico por Fuente de Financiamiento y Concepto</t>
  </si>
  <si>
    <t>En algunos rubros falta asignar el origen de recurso (OR) en el formato de estimación de ingresos (I-TI).</t>
  </si>
  <si>
    <t>En algunas partidas falta asignar el origen de recurso (OR) en el formato de Presupuesto de Egresos (E-OG).</t>
  </si>
  <si>
    <t>Estimación de Ingresos</t>
  </si>
  <si>
    <t>Infra</t>
  </si>
  <si>
    <t>Forta</t>
  </si>
  <si>
    <t>Presupuesto de Egresos</t>
  </si>
  <si>
    <t>Diferencia</t>
  </si>
  <si>
    <t>No existe equilibrio entre la estimación de los ingresos y el presupuesto de egresos especificamente con el Fondo de Aportación para la Infraestructura Social Municipal (OR 229).</t>
  </si>
  <si>
    <t>No existe equilibrio entre la estimación de los ingresos y el presupuesto de egresos especificamente con el Fondo de Aportación para el Fortalecimiento Social Municipal (OR 230).</t>
  </si>
  <si>
    <t>ANÁLISIS</t>
  </si>
  <si>
    <t>CONCLUSIÓN</t>
  </si>
  <si>
    <t>AUTORIZÓ</t>
  </si>
  <si>
    <t>ELABORÓ</t>
  </si>
  <si>
    <t>Nombre y firma</t>
  </si>
  <si>
    <t>de</t>
  </si>
  <si>
    <t>Jal.; a</t>
  </si>
  <si>
    <t>El Grullo</t>
  </si>
  <si>
    <t>DIRECCION</t>
  </si>
  <si>
    <t>DIF MUNICIPAL</t>
  </si>
  <si>
    <t>ENCARGADA DE PROGRAMAS ALIMETARIOS</t>
  </si>
  <si>
    <t>SECRETARIA ASISTENTE</t>
  </si>
  <si>
    <t>PSICOLOGA</t>
  </si>
  <si>
    <t>UAVI Y DIF MUNICIPAL</t>
  </si>
  <si>
    <t>ABOGADO</t>
  </si>
  <si>
    <t>COORDINADOR PROGRAMAS OPERATIVOS</t>
  </si>
  <si>
    <t>PROMOTORA PROGRAMAS OPEREATIVOS</t>
  </si>
  <si>
    <t>TRABAJO SOCIAL</t>
  </si>
  <si>
    <t>PROMOTORA DESARROLLO RURAL</t>
  </si>
  <si>
    <t xml:space="preserve">CHOFER </t>
  </si>
  <si>
    <t>COCINERA</t>
  </si>
  <si>
    <t>ASISTENTE DE COCINA</t>
  </si>
  <si>
    <t>COMEDOR ASISTENCIAL</t>
  </si>
  <si>
    <t>INTENDENTE</t>
  </si>
  <si>
    <t>ENCARGADA DE GRUPO DE LA TERCERA EDAD</t>
  </si>
  <si>
    <t>CONTADOR</t>
  </si>
  <si>
    <t>PSICOLOGO</t>
  </si>
  <si>
    <t>3.1.12.1</t>
  </si>
  <si>
    <t>DESARROLLO INTEGRAL DE LA FAMILIA</t>
  </si>
  <si>
    <t>UNIDAD DE VIOLENCIA INTRAFAMILIAR</t>
  </si>
  <si>
    <t>DIRRECCION GENERAL</t>
  </si>
  <si>
    <t>DESARROLLO INTEGRAL DE LA FAMILIA DE EL GRULLO</t>
  </si>
  <si>
    <t>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</si>
</sst>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0_-;\-* #,##0_-;_-* &quot;-&quot;_-;_-@_-"/>
    <numFmt numFmtId="44" formatCode="_-&quot;$&quot;* #,##0.00_-;\-&quot;$&quot;* #,##0.00_-;_-&quot;$&quot;* &quot;-&quot;??_-;_-@_-"/>
    <numFmt numFmtId="164" formatCode="000"/>
    <numFmt numFmtId="165" formatCode="0_ ;\-0\ "/>
    <numFmt numFmtId="166" formatCode="00"/>
    <numFmt numFmtId="167" formatCode="00000"/>
    <numFmt numFmtId="168" formatCode="0000"/>
    <numFmt numFmtId="169" formatCode="dd/mmm/yyyy"/>
    <numFmt numFmtId="170" formatCode="&quot;$&quot;#,##0"/>
    <numFmt numFmtId="171" formatCode="&quot;$&quot;#,##0.00"/>
    <numFmt numFmtId="172" formatCode="0."/>
  </numFmts>
  <fonts count="62">
    <font>
      <sz val="11"/>
      <color theme="1"/>
      <name val="Calibri"/>
      <family val="2"/>
      <scheme val="minor"/>
    </font>
    <font>
      <b/>
      <sz val="11"/>
      <color indexed="8"/>
      <name val="Calibri"/>
      <family val="2"/>
    </font>
    <font>
      <b/>
      <sz val="14"/>
      <color indexed="81"/>
      <name val="Tahoma"/>
      <family val="2"/>
    </font>
    <font>
      <b/>
      <sz val="10"/>
      <color indexed="8"/>
      <name val="Calibri"/>
      <family val="2"/>
    </font>
    <font>
      <b/>
      <i/>
      <sz val="10"/>
      <color indexed="8"/>
      <name val="Calibri"/>
      <family val="2"/>
    </font>
    <font>
      <sz val="11"/>
      <color indexed="8"/>
      <name val="Calibri"/>
      <family val="2"/>
    </font>
    <font>
      <sz val="10"/>
      <color indexed="9"/>
      <name val="Arial"/>
    </font>
    <font>
      <b/>
      <sz val="18"/>
      <name val="Arial"/>
      <family val="2"/>
    </font>
    <font>
      <b/>
      <sz val="16"/>
      <name val="Arial"/>
      <family val="2"/>
    </font>
    <font>
      <b/>
      <sz val="14"/>
      <name val="Arial"/>
      <family val="2"/>
    </font>
    <font>
      <b/>
      <sz val="11"/>
      <name val="Arial"/>
    </font>
    <font>
      <b/>
      <sz val="10"/>
      <name val="Arial"/>
      <family val="2"/>
    </font>
    <font>
      <b/>
      <i/>
      <sz val="10"/>
      <name val="Arial"/>
      <family val="2"/>
    </font>
    <font>
      <sz val="10"/>
      <name val="Arial"/>
      <family val="2"/>
    </font>
    <font>
      <sz val="10"/>
      <name val="Abadi MT Condensed Light"/>
    </font>
    <font>
      <b/>
      <sz val="9"/>
      <name val="Arial"/>
      <family val="2"/>
    </font>
    <font>
      <sz val="10"/>
      <name val="Arial"/>
    </font>
    <font>
      <sz val="10"/>
      <color indexed="8"/>
      <name val="Calibri"/>
      <family val="2"/>
    </font>
    <font>
      <b/>
      <sz val="14"/>
      <color indexed="9"/>
      <name val="Calibri"/>
      <family val="2"/>
    </font>
    <font>
      <sz val="14"/>
      <color indexed="9"/>
      <name val="Calibri"/>
      <family val="2"/>
    </font>
    <font>
      <b/>
      <sz val="14"/>
      <color indexed="9"/>
      <name val="Calibri"/>
      <family val="2"/>
    </font>
    <font>
      <sz val="14"/>
      <color indexed="9"/>
      <name val="Calibri"/>
      <family val="2"/>
    </font>
    <font>
      <b/>
      <i/>
      <sz val="12"/>
      <name val="Calibri"/>
      <family val="2"/>
    </font>
    <font>
      <b/>
      <sz val="11"/>
      <name val="Calibri"/>
      <family val="2"/>
    </font>
    <font>
      <sz val="10"/>
      <name val="MS Sans Serif"/>
      <family val="2"/>
    </font>
    <font>
      <b/>
      <sz val="11"/>
      <name val="Arial"/>
      <family val="2"/>
    </font>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i/>
      <sz val="10"/>
      <color theme="1"/>
      <name val="Calibri"/>
      <family val="2"/>
      <scheme val="minor"/>
    </font>
    <font>
      <b/>
      <sz val="12"/>
      <color theme="1"/>
      <name val="Calibri"/>
      <family val="2"/>
      <scheme val="minor"/>
    </font>
    <font>
      <b/>
      <i/>
      <sz val="12"/>
      <color theme="1"/>
      <name val="Calibri"/>
      <family val="2"/>
      <scheme val="minor"/>
    </font>
    <font>
      <i/>
      <sz val="10"/>
      <color theme="1"/>
      <name val="Calibri"/>
      <family val="2"/>
      <scheme val="minor"/>
    </font>
    <font>
      <b/>
      <sz val="10"/>
      <color indexed="8"/>
      <name val="Calibri"/>
      <family val="2"/>
      <scheme val="minor"/>
    </font>
    <font>
      <b/>
      <i/>
      <sz val="10"/>
      <color indexed="8"/>
      <name val="Calibri"/>
      <family val="2"/>
      <scheme val="minor"/>
    </font>
    <font>
      <i/>
      <sz val="10"/>
      <color indexed="8"/>
      <name val="Calibri"/>
      <family val="2"/>
      <scheme val="minor"/>
    </font>
    <font>
      <sz val="10"/>
      <color indexed="8"/>
      <name val="Calibri"/>
      <family val="2"/>
      <scheme val="minor"/>
    </font>
    <font>
      <b/>
      <sz val="8"/>
      <color theme="1"/>
      <name val="Calibri"/>
      <family val="2"/>
      <scheme val="minor"/>
    </font>
    <font>
      <b/>
      <sz val="8"/>
      <color indexed="8"/>
      <name val="Calibri"/>
      <family val="2"/>
      <scheme val="minor"/>
    </font>
    <font>
      <b/>
      <i/>
      <sz val="11"/>
      <color theme="0"/>
      <name val="Calibri"/>
      <family val="2"/>
      <scheme val="minor"/>
    </font>
    <font>
      <sz val="14"/>
      <color theme="1"/>
      <name val="Calibri"/>
      <family val="2"/>
      <scheme val="minor"/>
    </font>
    <font>
      <sz val="16"/>
      <color theme="1"/>
      <name val="Calibri"/>
      <family val="2"/>
      <scheme val="minor"/>
    </font>
    <font>
      <b/>
      <sz val="11"/>
      <name val="Calibri"/>
      <family val="2"/>
      <scheme val="minor"/>
    </font>
    <font>
      <b/>
      <i/>
      <sz val="11"/>
      <color theme="1"/>
      <name val="Calibri"/>
      <family val="2"/>
      <scheme val="minor"/>
    </font>
    <font>
      <sz val="10"/>
      <name val="Calibri"/>
      <family val="2"/>
      <scheme val="minor"/>
    </font>
    <font>
      <sz val="12"/>
      <name val="Calibri"/>
      <family val="2"/>
      <scheme val="minor"/>
    </font>
    <font>
      <sz val="11"/>
      <name val="Calibri"/>
      <family val="2"/>
      <scheme val="minor"/>
    </font>
    <font>
      <b/>
      <i/>
      <sz val="12"/>
      <name val="Calibri"/>
      <family val="2"/>
      <scheme val="minor"/>
    </font>
    <font>
      <b/>
      <sz val="10"/>
      <name val="Calibri"/>
      <family val="2"/>
      <scheme val="minor"/>
    </font>
    <font>
      <sz val="10"/>
      <color theme="0"/>
      <name val="Calibri"/>
      <family val="2"/>
      <scheme val="minor"/>
    </font>
    <font>
      <i/>
      <sz val="12"/>
      <name val="Calibri"/>
      <family val="2"/>
      <scheme val="minor"/>
    </font>
    <font>
      <b/>
      <i/>
      <sz val="10"/>
      <name val="Calibri"/>
      <family val="2"/>
      <scheme val="minor"/>
    </font>
    <font>
      <sz val="10"/>
      <color theme="1"/>
      <name val="Calibri"/>
      <scheme val="minor"/>
    </font>
    <font>
      <b/>
      <sz val="12"/>
      <color theme="0"/>
      <name val="Calibri"/>
      <family val="2"/>
      <scheme val="minor"/>
    </font>
    <font>
      <sz val="12"/>
      <color theme="1"/>
      <name val="Calibri"/>
      <family val="2"/>
      <scheme val="minor"/>
    </font>
    <font>
      <b/>
      <sz val="12"/>
      <color theme="1"/>
      <name val="Arial"/>
      <family val="2"/>
    </font>
    <font>
      <b/>
      <sz val="16"/>
      <color theme="1"/>
      <name val="Calibri"/>
      <family val="2"/>
      <scheme val="minor"/>
    </font>
    <font>
      <b/>
      <sz val="10"/>
      <color theme="0"/>
      <name val="Calibri"/>
      <family val="2"/>
      <scheme val="minor"/>
    </font>
    <font>
      <b/>
      <sz val="18"/>
      <name val="Calibri"/>
      <family val="2"/>
      <scheme val="minor"/>
    </font>
  </fonts>
  <fills count="23">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1"/>
        <bgColor indexed="64"/>
      </patternFill>
    </fill>
    <fill>
      <patternFill patternType="solid">
        <fgColor rgb="FFFFD597"/>
        <bgColor indexed="64"/>
      </patternFill>
    </fill>
    <fill>
      <patternFill patternType="solid">
        <fgColor theme="2" tint="-0.49998474074526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0"/>
        <bgColor indexed="64"/>
      </patternFill>
    </fill>
    <fill>
      <patternFill patternType="solid">
        <fgColor theme="4"/>
        <bgColor indexed="64"/>
      </patternFill>
    </fill>
    <fill>
      <patternFill patternType="solid">
        <fgColor theme="6" tint="-0.249977111117893"/>
        <bgColor indexed="64"/>
      </patternFill>
    </fill>
    <fill>
      <patternFill patternType="solid">
        <fgColor theme="0" tint="-0.34998626667073579"/>
        <bgColor indexed="64"/>
      </patternFill>
    </fill>
    <fill>
      <patternFill patternType="solid">
        <fgColor theme="8" tint="-0.499984740745262"/>
        <bgColor indexed="64"/>
      </patternFill>
    </fill>
    <fill>
      <patternFill patternType="solid">
        <fgColor rgb="FFFFFF00"/>
        <bgColor indexed="64"/>
      </patternFill>
    </fill>
  </fills>
  <borders count="76">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4" tint="0.79995117038483843"/>
      </left>
      <right style="thin">
        <color theme="4" tint="0.79995117038483843"/>
      </right>
      <top style="thin">
        <color theme="4" tint="0.79995117038483843"/>
      </top>
      <bottom style="thin">
        <color theme="4" tint="0.79995117038483843"/>
      </bottom>
      <diagonal/>
    </border>
    <border>
      <left style="thin">
        <color theme="4" tint="0.79995117038483843"/>
      </left>
      <right/>
      <top style="thin">
        <color theme="4" tint="0.79995117038483843"/>
      </top>
      <bottom style="thin">
        <color theme="4" tint="0.79995117038483843"/>
      </bottom>
      <diagonal/>
    </border>
    <border>
      <left/>
      <right/>
      <top style="thin">
        <color theme="4" tint="0.79995117038483843"/>
      </top>
      <bottom style="thin">
        <color theme="4" tint="0.79995117038483843"/>
      </bottom>
      <diagonal/>
    </border>
    <border>
      <left/>
      <right style="thin">
        <color theme="4" tint="0.79995117038483843"/>
      </right>
      <top style="thin">
        <color theme="4" tint="0.79995117038483843"/>
      </top>
      <bottom style="thin">
        <color theme="4" tint="0.79995117038483843"/>
      </bottom>
      <diagonal/>
    </border>
    <border>
      <left style="thin">
        <color theme="4" tint="0.79992065187536243"/>
      </left>
      <right style="thin">
        <color theme="4" tint="0.79992065187536243"/>
      </right>
      <top/>
      <bottom style="thin">
        <color theme="4" tint="0.79995117038483843"/>
      </bottom>
      <diagonal/>
    </border>
    <border>
      <left style="thin">
        <color theme="4" tint="0.79992065187536243"/>
      </left>
      <right style="thin">
        <color theme="4" tint="0.79992065187536243"/>
      </right>
      <top style="thin">
        <color theme="4" tint="0.79992065187536243"/>
      </top>
      <bottom style="thin">
        <color theme="4" tint="0.79992065187536243"/>
      </bottom>
      <diagonal/>
    </border>
    <border>
      <left style="thin">
        <color theme="4" tint="0.79992065187536243"/>
      </left>
      <right style="thin">
        <color theme="4" tint="0.79995117038483843"/>
      </right>
      <top style="thin">
        <color theme="4" tint="0.79992065187536243"/>
      </top>
      <bottom style="thin">
        <color theme="4" tint="0.79992065187536243"/>
      </bottom>
      <diagonal/>
    </border>
    <border>
      <left style="thin">
        <color theme="4" tint="0.79992065187536243"/>
      </left>
      <right style="thin">
        <color theme="4" tint="0.79992065187536243"/>
      </right>
      <top/>
      <bottom/>
      <diagonal/>
    </border>
    <border>
      <left style="thin">
        <color theme="4" tint="0.79992065187536243"/>
      </left>
      <right/>
      <top/>
      <bottom/>
      <diagonal/>
    </border>
    <border>
      <left/>
      <right style="thin">
        <color theme="4" tint="0.79992065187536243"/>
      </right>
      <top/>
      <bottom/>
      <diagonal/>
    </border>
    <border>
      <left style="thin">
        <color theme="4" tint="0.79992065187536243"/>
      </left>
      <right style="thin">
        <color theme="4" tint="0.79992065187536243"/>
      </right>
      <top style="thin">
        <color theme="4" tint="0.79989013336588644"/>
      </top>
      <bottom style="thin">
        <color theme="4" tint="0.79992065187536243"/>
      </bottom>
      <diagonal/>
    </border>
    <border>
      <left style="thin">
        <color theme="4" tint="0.79992065187536243"/>
      </left>
      <right style="thin">
        <color theme="4" tint="0.79995117038483843"/>
      </right>
      <top style="thin">
        <color theme="4" tint="0.79989013336588644"/>
      </top>
      <bottom style="thin">
        <color theme="4" tint="0.79992065187536243"/>
      </bottom>
      <diagonal/>
    </border>
    <border>
      <left/>
      <right style="thin">
        <color theme="4" tint="0.79989013336588644"/>
      </right>
      <top style="thin">
        <color theme="4" tint="0.79992065187536243"/>
      </top>
      <bottom style="thin">
        <color theme="4" tint="0.79989013336588644"/>
      </bottom>
      <diagonal/>
    </border>
    <border>
      <left style="thin">
        <color theme="4" tint="0.79989013336588644"/>
      </left>
      <right style="thin">
        <color theme="4" tint="0.79989013336588644"/>
      </right>
      <top style="thin">
        <color theme="4" tint="0.79992065187536243"/>
      </top>
      <bottom style="thin">
        <color theme="4" tint="0.79989013336588644"/>
      </bottom>
      <diagonal/>
    </border>
    <border>
      <left style="thin">
        <color theme="4" tint="0.79989013336588644"/>
      </left>
      <right/>
      <top style="thin">
        <color theme="4" tint="0.79992065187536243"/>
      </top>
      <bottom style="thin">
        <color theme="4" tint="0.79989013336588644"/>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style="thin">
        <color theme="4"/>
      </left>
      <right/>
      <top style="thin">
        <color theme="4"/>
      </top>
      <bottom style="thin">
        <color theme="4"/>
      </bottom>
      <diagonal/>
    </border>
    <border>
      <left/>
      <right/>
      <top style="thin">
        <color theme="4"/>
      </top>
      <bottom style="thin">
        <color theme="4"/>
      </bottom>
      <diagonal/>
    </border>
    <border>
      <left style="thin">
        <color theme="4"/>
      </left>
      <right/>
      <top/>
      <bottom/>
      <diagonal/>
    </border>
    <border>
      <left/>
      <right style="thin">
        <color theme="4"/>
      </right>
      <top/>
      <bottom/>
      <diagonal/>
    </border>
    <border>
      <left style="thin">
        <color theme="6" tint="-0.24994659260841701"/>
      </left>
      <right/>
      <top/>
      <bottom/>
      <diagonal/>
    </border>
    <border>
      <left/>
      <right style="thin">
        <color theme="6" tint="-0.24994659260841701"/>
      </right>
      <top/>
      <bottom/>
      <diagonal/>
    </border>
    <border>
      <left style="thin">
        <color theme="0"/>
      </left>
      <right style="thin">
        <color theme="0"/>
      </right>
      <top style="thin">
        <color theme="0"/>
      </top>
      <bottom style="thin">
        <color theme="0"/>
      </bottom>
      <diagonal/>
    </border>
    <border>
      <left style="thin">
        <color theme="4" tint="0.79998168889431442"/>
      </left>
      <right style="thin">
        <color theme="4" tint="0.79998168889431442"/>
      </right>
      <top style="thin">
        <color theme="0"/>
      </top>
      <bottom style="thin">
        <color theme="4" tint="0.79998168889431442"/>
      </bottom>
      <diagonal/>
    </border>
    <border>
      <left/>
      <right style="thin">
        <color theme="4"/>
      </right>
      <top style="thin">
        <color theme="4"/>
      </top>
      <bottom style="thin">
        <color theme="4"/>
      </bottom>
      <diagonal/>
    </border>
    <border>
      <left style="thin">
        <color theme="4" tint="0.79992065187536243"/>
      </left>
      <right style="thin">
        <color theme="4" tint="0.79992065187536243"/>
      </right>
      <top style="thin">
        <color theme="3" tint="0.79998168889431442"/>
      </top>
      <bottom/>
      <diagonal/>
    </border>
    <border>
      <left style="thin">
        <color theme="4" tint="0.79992065187536243"/>
      </left>
      <right style="thin">
        <color theme="4" tint="0.79992065187536243"/>
      </right>
      <top style="thin">
        <color theme="4" tint="0.79989013336588644"/>
      </top>
      <bottom style="thin">
        <color theme="4" tint="0.79989013336588644"/>
      </bottom>
      <diagonal/>
    </border>
    <border>
      <left/>
      <right/>
      <top style="thin">
        <color theme="4" tint="0.79998168889431442"/>
      </top>
      <bottom/>
      <diagonal/>
    </border>
    <border>
      <left style="thin">
        <color theme="4" tint="0.79992065187536243"/>
      </left>
      <right/>
      <top style="thin">
        <color theme="4" tint="0.79995117038483843"/>
      </top>
      <bottom/>
      <diagonal/>
    </border>
    <border>
      <left/>
      <right style="thin">
        <color theme="4" tint="0.79992065187536243"/>
      </right>
      <top style="thin">
        <color theme="4" tint="0.79995117038483843"/>
      </top>
      <bottom/>
      <diagonal/>
    </border>
    <border>
      <left style="thin">
        <color theme="4" tint="0.79992065187536243"/>
      </left>
      <right/>
      <top style="thin">
        <color theme="4" tint="0.79995117038483843"/>
      </top>
      <bottom style="thin">
        <color theme="4" tint="0.79989013336588644"/>
      </bottom>
      <diagonal/>
    </border>
    <border>
      <left/>
      <right style="thin">
        <color theme="4" tint="0.79992065187536243"/>
      </right>
      <top style="thin">
        <color theme="4" tint="0.79995117038483843"/>
      </top>
      <bottom style="thin">
        <color theme="4" tint="0.79989013336588644"/>
      </bottom>
      <diagonal/>
    </border>
    <border>
      <left style="thin">
        <color theme="4" tint="0.79992065187536243"/>
      </left>
      <right style="thin">
        <color theme="4" tint="0.79992065187536243"/>
      </right>
      <top/>
      <bottom style="thin">
        <color theme="4" tint="0.79989013336588644"/>
      </bottom>
      <diagonal/>
    </border>
    <border>
      <left style="thin">
        <color theme="4" tint="0.79992065187536243"/>
      </left>
      <right/>
      <top/>
      <bottom style="thin">
        <color theme="4" tint="0.79995117038483843"/>
      </bottom>
      <diagonal/>
    </border>
    <border>
      <left/>
      <right/>
      <top style="thin">
        <color theme="4" tint="0.79992065187536243"/>
      </top>
      <bottom style="thin">
        <color theme="4" tint="0.79989013336588644"/>
      </bottom>
      <diagonal/>
    </border>
    <border>
      <left/>
      <right/>
      <top/>
      <bottom style="thin">
        <color theme="4" tint="0.79995117038483843"/>
      </bottom>
      <diagonal/>
    </border>
  </borders>
  <cellStyleXfs count="6">
    <xf numFmtId="0" fontId="0" fillId="0" borderId="0"/>
    <xf numFmtId="44" fontId="26" fillId="0" borderId="0" applyFont="0" applyFill="0" applyBorder="0" applyAlignment="0" applyProtection="0"/>
    <xf numFmtId="0" fontId="13" fillId="0" borderId="0"/>
    <xf numFmtId="0" fontId="24" fillId="0" borderId="0"/>
    <xf numFmtId="9" fontId="26" fillId="0" borderId="0" applyFont="0" applyFill="0" applyBorder="0" applyAlignment="0" applyProtection="0"/>
    <xf numFmtId="9" fontId="13" fillId="0" borderId="0" applyFont="0" applyFill="0" applyBorder="0" applyAlignment="0" applyProtection="0"/>
  </cellStyleXfs>
  <cellXfs count="632">
    <xf numFmtId="0" fontId="0" fillId="0" borderId="0" xfId="0"/>
    <xf numFmtId="0" fontId="1" fillId="0" borderId="0" xfId="0" applyFont="1" applyBorder="1"/>
    <xf numFmtId="0" fontId="29" fillId="0" borderId="0" xfId="0" applyFont="1" applyFill="1"/>
    <xf numFmtId="0" fontId="0" fillId="0" borderId="0" xfId="0" applyFill="1"/>
    <xf numFmtId="0" fontId="30" fillId="0" borderId="0" xfId="0" applyFont="1" applyFill="1" applyBorder="1" applyAlignment="1">
      <alignment horizontal="center" vertical="center"/>
    </xf>
    <xf numFmtId="0" fontId="30" fillId="0" borderId="0" xfId="0" applyFont="1" applyFill="1" applyAlignment="1">
      <alignment horizontal="center" vertical="center"/>
    </xf>
    <xf numFmtId="0" fontId="31" fillId="0" borderId="0" xfId="0" applyFont="1" applyFill="1" applyBorder="1" applyAlignment="1">
      <alignment vertical="center" wrapText="1"/>
    </xf>
    <xf numFmtId="0" fontId="30" fillId="0" borderId="0" xfId="0" applyFont="1" applyFill="1" applyAlignment="1">
      <alignment vertical="center" wrapText="1"/>
    </xf>
    <xf numFmtId="0" fontId="31" fillId="0" borderId="0" xfId="0" applyFont="1" applyFill="1" applyAlignment="1">
      <alignment vertical="center" wrapText="1"/>
    </xf>
    <xf numFmtId="0" fontId="30" fillId="0" borderId="0" xfId="0" applyFont="1" applyFill="1" applyBorder="1" applyAlignment="1">
      <alignment vertical="center" wrapText="1"/>
    </xf>
    <xf numFmtId="9" fontId="30" fillId="0" borderId="0" xfId="0" applyNumberFormat="1" applyFont="1" applyFill="1" applyAlignment="1">
      <alignment horizontal="left" vertical="center" wrapText="1"/>
    </xf>
    <xf numFmtId="0" fontId="29" fillId="0" borderId="0" xfId="0" applyFont="1" applyFill="1" applyAlignment="1">
      <alignment vertical="center"/>
    </xf>
    <xf numFmtId="0" fontId="29" fillId="0" borderId="0" xfId="0" applyNumberFormat="1" applyFont="1" applyFill="1" applyAlignment="1">
      <alignment horizontal="justify" wrapText="1"/>
    </xf>
    <xf numFmtId="0" fontId="31" fillId="5" borderId="0" xfId="0" applyFont="1" applyFill="1" applyAlignment="1">
      <alignment horizontal="center" vertical="center"/>
    </xf>
    <xf numFmtId="0" fontId="31" fillId="5" borderId="0" xfId="0" applyFont="1" applyFill="1" applyAlignment="1">
      <alignment horizontal="center" vertical="center" wrapText="1"/>
    </xf>
    <xf numFmtId="0" fontId="31" fillId="6" borderId="0" xfId="0" applyFont="1" applyFill="1" applyAlignment="1">
      <alignment horizontal="center" vertical="center"/>
    </xf>
    <xf numFmtId="0" fontId="31" fillId="6" borderId="0" xfId="0" applyFont="1" applyFill="1" applyAlignment="1">
      <alignment horizontal="center" vertical="center" wrapText="1"/>
    </xf>
    <xf numFmtId="0" fontId="0" fillId="0" borderId="0" xfId="0" applyFill="1" applyAlignment="1">
      <alignment horizontal="justify" vertical="center" wrapText="1"/>
    </xf>
    <xf numFmtId="0" fontId="31" fillId="7" borderId="0" xfId="0" applyFont="1" applyFill="1" applyAlignment="1">
      <alignment horizontal="center" vertical="center"/>
    </xf>
    <xf numFmtId="0" fontId="31" fillId="7" borderId="0" xfId="0" applyFont="1" applyFill="1" applyAlignment="1">
      <alignment horizontal="center" vertical="center" wrapText="1"/>
    </xf>
    <xf numFmtId="0" fontId="29" fillId="0" borderId="0" xfId="0" applyFont="1" applyFill="1" applyAlignment="1">
      <alignment horizontal="justify" vertical="center" wrapText="1"/>
    </xf>
    <xf numFmtId="0" fontId="0" fillId="0" borderId="0" xfId="0" applyNumberFormat="1" applyFill="1" applyAlignment="1">
      <alignment horizontal="justify" vertical="center" wrapText="1"/>
    </xf>
    <xf numFmtId="0" fontId="31" fillId="0" borderId="0" xfId="0" applyFont="1" applyFill="1" applyBorder="1" applyAlignment="1">
      <alignment horizontal="center" vertical="center"/>
    </xf>
    <xf numFmtId="0" fontId="31" fillId="0" borderId="0" xfId="0" applyFont="1" applyFill="1" applyAlignment="1">
      <alignment horizontal="center" vertical="center"/>
    </xf>
    <xf numFmtId="0" fontId="29" fillId="0" borderId="0" xfId="0" applyNumberFormat="1" applyFont="1" applyFill="1" applyAlignment="1">
      <alignment horizontal="justify" vertical="center" wrapText="1"/>
    </xf>
    <xf numFmtId="0" fontId="0" fillId="0" borderId="0" xfId="0" applyFill="1" applyBorder="1"/>
    <xf numFmtId="0" fontId="30" fillId="0" borderId="39" xfId="0" applyFont="1" applyFill="1" applyBorder="1" applyAlignment="1">
      <alignment horizontal="center" vertical="center"/>
    </xf>
    <xf numFmtId="0" fontId="30" fillId="0" borderId="39" xfId="0" applyFont="1" applyFill="1" applyBorder="1" applyAlignment="1">
      <alignment vertical="center" wrapText="1"/>
    </xf>
    <xf numFmtId="41" fontId="31" fillId="8" borderId="39" xfId="0" applyNumberFormat="1" applyFont="1" applyFill="1" applyBorder="1" applyAlignment="1">
      <alignment horizontal="right" vertical="center"/>
    </xf>
    <xf numFmtId="41" fontId="30" fillId="0" borderId="39" xfId="0" applyNumberFormat="1" applyFont="1" applyBorder="1" applyAlignment="1">
      <alignment horizontal="right" vertical="center"/>
    </xf>
    <xf numFmtId="41" fontId="30" fillId="0" borderId="0" xfId="0" applyNumberFormat="1" applyFont="1" applyAlignment="1">
      <alignment horizontal="right" vertical="center"/>
    </xf>
    <xf numFmtId="41" fontId="31" fillId="0" borderId="0" xfId="0" applyNumberFormat="1" applyFont="1" applyAlignment="1">
      <alignment horizontal="right" vertical="center"/>
    </xf>
    <xf numFmtId="49" fontId="29" fillId="0" borderId="0" xfId="0" applyNumberFormat="1" applyFont="1" applyAlignment="1">
      <alignment horizontal="center" vertical="center"/>
    </xf>
    <xf numFmtId="41" fontId="30" fillId="0" borderId="39" xfId="0" applyNumberFormat="1" applyFont="1" applyFill="1" applyBorder="1" applyAlignment="1">
      <alignment horizontal="right" vertical="center"/>
    </xf>
    <xf numFmtId="41" fontId="31" fillId="9" borderId="39" xfId="0" applyNumberFormat="1" applyFont="1" applyFill="1" applyBorder="1" applyAlignment="1">
      <alignment horizontal="right" vertical="center"/>
    </xf>
    <xf numFmtId="0" fontId="31" fillId="9" borderId="40" xfId="0" applyFont="1" applyFill="1" applyBorder="1" applyAlignment="1">
      <alignment horizontal="center" vertical="center"/>
    </xf>
    <xf numFmtId="0" fontId="31" fillId="9" borderId="41" xfId="0" applyFont="1" applyFill="1" applyBorder="1" applyAlignment="1">
      <alignment horizontal="center" vertical="center"/>
    </xf>
    <xf numFmtId="0" fontId="32" fillId="9" borderId="42" xfId="0" applyFont="1" applyFill="1" applyBorder="1" applyAlignment="1">
      <alignment horizontal="right" vertical="center" wrapText="1"/>
    </xf>
    <xf numFmtId="9" fontId="31" fillId="0" borderId="0" xfId="0" applyNumberFormat="1" applyFont="1" applyFill="1" applyAlignment="1">
      <alignment horizontal="left" vertical="center" wrapText="1"/>
    </xf>
    <xf numFmtId="164" fontId="31" fillId="7" borderId="0" xfId="0" applyNumberFormat="1" applyFont="1" applyFill="1" applyAlignment="1">
      <alignment horizontal="center" vertical="center"/>
    </xf>
    <xf numFmtId="164" fontId="30" fillId="0" borderId="0" xfId="0" applyNumberFormat="1" applyFont="1" applyFill="1" applyBorder="1" applyAlignment="1">
      <alignment horizontal="center" vertical="center"/>
    </xf>
    <xf numFmtId="164" fontId="30" fillId="0" borderId="0" xfId="0" applyNumberFormat="1" applyFont="1" applyFill="1" applyAlignment="1">
      <alignment horizontal="center" vertical="center"/>
    </xf>
    <xf numFmtId="0" fontId="30" fillId="0" borderId="39" xfId="0" applyFont="1" applyFill="1" applyBorder="1" applyAlignment="1">
      <alignment vertical="center"/>
    </xf>
    <xf numFmtId="0" fontId="29" fillId="0" borderId="0" xfId="0" applyFont="1" applyAlignment="1">
      <alignment horizontal="center" vertical="center" wrapText="1"/>
    </xf>
    <xf numFmtId="9" fontId="30" fillId="0" borderId="0" xfId="0" applyNumberFormat="1" applyFont="1" applyFill="1" applyAlignment="1">
      <alignment vertical="center" wrapText="1"/>
    </xf>
    <xf numFmtId="164" fontId="31" fillId="0" borderId="0" xfId="0" applyNumberFormat="1" applyFont="1" applyFill="1" applyAlignment="1">
      <alignment horizontal="center" vertical="center"/>
    </xf>
    <xf numFmtId="164" fontId="31" fillId="0" borderId="0" xfId="0" applyNumberFormat="1" applyFont="1" applyFill="1" applyBorder="1" applyAlignment="1">
      <alignment horizontal="center" vertical="center"/>
    </xf>
    <xf numFmtId="164" fontId="0" fillId="0" borderId="0" xfId="0" applyNumberFormat="1" applyFill="1" applyBorder="1" applyAlignment="1">
      <alignment horizontal="center"/>
    </xf>
    <xf numFmtId="41" fontId="28" fillId="10" borderId="43" xfId="0" applyNumberFormat="1" applyFont="1" applyFill="1" applyBorder="1" applyAlignment="1">
      <alignment horizontal="center" vertical="center" wrapText="1"/>
    </xf>
    <xf numFmtId="0" fontId="31" fillId="8" borderId="44" xfId="0" applyFont="1" applyFill="1" applyBorder="1" applyAlignment="1">
      <alignment horizontal="center" vertical="center"/>
    </xf>
    <xf numFmtId="0" fontId="31" fillId="8" borderId="44" xfId="0" applyFont="1" applyFill="1" applyBorder="1" applyAlignment="1">
      <alignment vertical="center" wrapText="1"/>
    </xf>
    <xf numFmtId="164" fontId="31" fillId="8" borderId="44" xfId="0" applyNumberFormat="1" applyFont="1" applyFill="1" applyBorder="1" applyAlignment="1">
      <alignment horizontal="center" vertical="center" wrapText="1"/>
    </xf>
    <xf numFmtId="41" fontId="31" fillId="9" borderId="45" xfId="0" applyNumberFormat="1" applyFont="1" applyFill="1" applyBorder="1" applyAlignment="1">
      <alignment horizontal="right" vertical="center"/>
    </xf>
    <xf numFmtId="0" fontId="30" fillId="0" borderId="44" xfId="0" applyFont="1" applyFill="1" applyBorder="1" applyAlignment="1">
      <alignment horizontal="center" vertical="center"/>
    </xf>
    <xf numFmtId="0" fontId="30" fillId="0" borderId="44" xfId="0" applyFont="1" applyFill="1" applyBorder="1" applyAlignment="1">
      <alignment vertical="center" wrapText="1"/>
    </xf>
    <xf numFmtId="0" fontId="30" fillId="9" borderId="44" xfId="0" applyFont="1" applyFill="1" applyBorder="1" applyAlignment="1">
      <alignment horizontal="center" vertical="center"/>
    </xf>
    <xf numFmtId="0" fontId="31" fillId="9" borderId="44" xfId="0" applyFont="1" applyFill="1" applyBorder="1" applyAlignment="1">
      <alignment vertical="center" wrapText="1"/>
    </xf>
    <xf numFmtId="164" fontId="31" fillId="9" borderId="44" xfId="0" applyNumberFormat="1" applyFont="1" applyFill="1" applyBorder="1" applyAlignment="1">
      <alignment horizontal="center" vertical="center" wrapText="1"/>
    </xf>
    <xf numFmtId="0" fontId="30" fillId="8" borderId="44" xfId="0" applyFont="1" applyFill="1" applyBorder="1" applyAlignment="1">
      <alignment horizontal="center" vertical="center"/>
    </xf>
    <xf numFmtId="0" fontId="30" fillId="8" borderId="44" xfId="0" applyFont="1" applyFill="1" applyBorder="1" applyAlignment="1">
      <alignment vertical="center" wrapText="1"/>
    </xf>
    <xf numFmtId="164" fontId="30" fillId="8" borderId="44" xfId="0" applyNumberFormat="1" applyFont="1" applyFill="1" applyBorder="1" applyAlignment="1">
      <alignment horizontal="center" vertical="center" wrapText="1"/>
    </xf>
    <xf numFmtId="0" fontId="28" fillId="10" borderId="46" xfId="0" applyFont="1" applyFill="1" applyBorder="1" applyAlignment="1">
      <alignment horizontal="center" vertical="center" wrapText="1"/>
    </xf>
    <xf numFmtId="41" fontId="31" fillId="8" borderId="44" xfId="0" applyNumberFormat="1" applyFont="1" applyFill="1" applyBorder="1" applyAlignment="1">
      <alignment horizontal="right" vertical="center"/>
    </xf>
    <xf numFmtId="41" fontId="30" fillId="9" borderId="45" xfId="0" applyNumberFormat="1" applyFont="1" applyFill="1" applyBorder="1" applyAlignment="1">
      <alignment horizontal="right" vertical="center"/>
    </xf>
    <xf numFmtId="41" fontId="28" fillId="10" borderId="47" xfId="0" applyNumberFormat="1" applyFont="1" applyFill="1" applyBorder="1" applyAlignment="1">
      <alignment horizontal="center" vertical="center" wrapText="1"/>
    </xf>
    <xf numFmtId="164" fontId="28" fillId="10" borderId="47" xfId="0" applyNumberFormat="1" applyFont="1" applyFill="1" applyBorder="1" applyAlignment="1">
      <alignment horizontal="center" wrapText="1"/>
    </xf>
    <xf numFmtId="164" fontId="28" fillId="10" borderId="48" xfId="0" applyNumberFormat="1" applyFont="1" applyFill="1" applyBorder="1" applyAlignment="1">
      <alignment horizontal="center" wrapText="1"/>
    </xf>
    <xf numFmtId="0" fontId="31" fillId="9" borderId="49" xfId="0" applyFont="1" applyFill="1" applyBorder="1" applyAlignment="1">
      <alignment horizontal="center" vertical="center"/>
    </xf>
    <xf numFmtId="0" fontId="31" fillId="9" borderId="49" xfId="0" applyFont="1" applyFill="1" applyBorder="1" applyAlignment="1">
      <alignment vertical="center" wrapText="1"/>
    </xf>
    <xf numFmtId="164" fontId="31" fillId="9" borderId="49" xfId="0" applyNumberFormat="1" applyFont="1" applyFill="1" applyBorder="1" applyAlignment="1">
      <alignment horizontal="center" vertical="center" wrapText="1"/>
    </xf>
    <xf numFmtId="41" fontId="31" fillId="9" borderId="49" xfId="0" applyNumberFormat="1" applyFont="1" applyFill="1" applyBorder="1" applyAlignment="1">
      <alignment horizontal="right" vertical="center"/>
    </xf>
    <xf numFmtId="41" fontId="31" fillId="9" borderId="50" xfId="0" applyNumberFormat="1" applyFont="1" applyFill="1" applyBorder="1" applyAlignment="1">
      <alignment horizontal="right" vertical="center"/>
    </xf>
    <xf numFmtId="0" fontId="33" fillId="11" borderId="0" xfId="0" applyFont="1" applyFill="1" applyAlignment="1">
      <alignment horizontal="center" vertical="center"/>
    </xf>
    <xf numFmtId="0" fontId="33" fillId="11" borderId="0" xfId="0" applyFont="1" applyFill="1" applyAlignment="1">
      <alignment horizontal="center" vertical="center" wrapText="1"/>
    </xf>
    <xf numFmtId="0" fontId="33" fillId="0" borderId="0" xfId="0" applyFont="1" applyFill="1" applyAlignment="1">
      <alignment vertical="center"/>
    </xf>
    <xf numFmtId="164" fontId="28" fillId="10" borderId="43" xfId="0" applyNumberFormat="1" applyFont="1" applyFill="1" applyBorder="1" applyAlignment="1">
      <alignment horizontal="center" vertical="center" wrapText="1"/>
    </xf>
    <xf numFmtId="0" fontId="29" fillId="0" borderId="0" xfId="0" applyFont="1"/>
    <xf numFmtId="164" fontId="30" fillId="0" borderId="0" xfId="0" applyNumberFormat="1" applyFont="1" applyFill="1" applyAlignment="1">
      <alignment horizontal="center" vertical="center"/>
    </xf>
    <xf numFmtId="0" fontId="30" fillId="0" borderId="0" xfId="0" applyFont="1" applyFill="1" applyAlignment="1">
      <alignment vertical="center" wrapText="1"/>
    </xf>
    <xf numFmtId="41" fontId="31" fillId="9" borderId="44" xfId="0" applyNumberFormat="1" applyFont="1" applyFill="1" applyBorder="1" applyAlignment="1">
      <alignment horizontal="right" vertical="center"/>
    </xf>
    <xf numFmtId="0" fontId="34" fillId="12" borderId="51" xfId="0" applyFont="1" applyFill="1" applyBorder="1" applyAlignment="1">
      <alignment horizontal="right" vertical="center"/>
    </xf>
    <xf numFmtId="41" fontId="34" fillId="12" borderId="52" xfId="0" applyNumberFormat="1" applyFont="1" applyFill="1" applyBorder="1" applyAlignment="1">
      <alignment horizontal="right" vertical="center"/>
    </xf>
    <xf numFmtId="0" fontId="34" fillId="12" borderId="53" xfId="0" applyFont="1" applyFill="1" applyBorder="1" applyAlignment="1">
      <alignment vertical="center"/>
    </xf>
    <xf numFmtId="0" fontId="34" fillId="0" borderId="0" xfId="0" applyFont="1" applyAlignment="1">
      <alignment vertical="center"/>
    </xf>
    <xf numFmtId="164" fontId="30" fillId="0" borderId="44" xfId="0" applyNumberFormat="1" applyFont="1" applyFill="1" applyBorder="1" applyAlignment="1" applyProtection="1">
      <alignment horizontal="center" vertical="center" wrapText="1"/>
      <protection locked="0"/>
    </xf>
    <xf numFmtId="41" fontId="30" fillId="0" borderId="44" xfId="0" applyNumberFormat="1" applyFont="1" applyBorder="1" applyAlignment="1" applyProtection="1">
      <alignment horizontal="right" vertical="center"/>
      <protection locked="0"/>
    </xf>
    <xf numFmtId="0" fontId="30" fillId="0" borderId="0" xfId="0" applyFont="1" applyAlignment="1">
      <alignment vertical="center"/>
    </xf>
    <xf numFmtId="165" fontId="31" fillId="0" borderId="0" xfId="0" applyNumberFormat="1" applyFont="1" applyAlignment="1">
      <alignment horizontal="center" vertical="center"/>
    </xf>
    <xf numFmtId="165" fontId="3" fillId="0" borderId="0" xfId="0" applyNumberFormat="1" applyFont="1" applyBorder="1" applyAlignment="1">
      <alignment horizontal="center" vertical="center"/>
    </xf>
    <xf numFmtId="165" fontId="35" fillId="0" borderId="0" xfId="0" applyNumberFormat="1" applyFont="1" applyAlignment="1">
      <alignment horizontal="center" vertical="center"/>
    </xf>
    <xf numFmtId="165" fontId="4" fillId="0" borderId="0" xfId="0" applyNumberFormat="1" applyFont="1" applyBorder="1" applyAlignment="1">
      <alignment horizontal="center" vertical="center"/>
    </xf>
    <xf numFmtId="0" fontId="36" fillId="0" borderId="0" xfId="0" applyFont="1" applyFill="1" applyBorder="1" applyAlignment="1">
      <alignment wrapText="1"/>
    </xf>
    <xf numFmtId="0" fontId="30" fillId="0" borderId="0" xfId="0" applyFont="1" applyFill="1" applyAlignment="1">
      <alignment wrapText="1"/>
    </xf>
    <xf numFmtId="0" fontId="0" fillId="0" borderId="0" xfId="0" applyAlignment="1">
      <alignment vertical="center"/>
    </xf>
    <xf numFmtId="0" fontId="1" fillId="0" borderId="0" xfId="0" applyFont="1" applyAlignment="1">
      <alignment vertical="center"/>
    </xf>
    <xf numFmtId="0" fontId="1" fillId="0" borderId="0" xfId="0" applyFont="1" applyBorder="1" applyAlignment="1">
      <alignment vertical="center"/>
    </xf>
    <xf numFmtId="165" fontId="31" fillId="6" borderId="54" xfId="0" applyNumberFormat="1" applyFont="1" applyFill="1" applyBorder="1" applyAlignment="1">
      <alignment horizontal="center" vertical="center"/>
    </xf>
    <xf numFmtId="165" fontId="32" fillId="6" borderId="54" xfId="0" applyNumberFormat="1" applyFont="1" applyFill="1" applyBorder="1" applyAlignment="1">
      <alignment horizontal="center" vertical="center"/>
    </xf>
    <xf numFmtId="0" fontId="36" fillId="6" borderId="54" xfId="0" applyFont="1" applyFill="1" applyBorder="1" applyAlignment="1">
      <alignment horizontal="left" vertical="center" wrapText="1"/>
    </xf>
    <xf numFmtId="0" fontId="30" fillId="6" borderId="54" xfId="0" applyFont="1" applyFill="1" applyBorder="1" applyAlignment="1">
      <alignment vertical="center"/>
    </xf>
    <xf numFmtId="165" fontId="31" fillId="13" borderId="54" xfId="0" applyNumberFormat="1" applyFont="1" applyFill="1" applyBorder="1" applyAlignment="1">
      <alignment horizontal="center" vertical="center"/>
    </xf>
    <xf numFmtId="165" fontId="32" fillId="13" borderId="54" xfId="0" applyNumberFormat="1" applyFont="1" applyFill="1" applyBorder="1" applyAlignment="1">
      <alignment horizontal="center" vertical="center"/>
    </xf>
    <xf numFmtId="0" fontId="36" fillId="13" borderId="54" xfId="0" applyFont="1" applyFill="1" applyBorder="1" applyAlignment="1">
      <alignment horizontal="left" vertical="center" wrapText="1"/>
    </xf>
    <xf numFmtId="0" fontId="30" fillId="13" borderId="54" xfId="0" applyFont="1" applyFill="1" applyBorder="1" applyAlignment="1">
      <alignment vertical="center"/>
    </xf>
    <xf numFmtId="165" fontId="31" fillId="14" borderId="54" xfId="0" applyNumberFormat="1" applyFont="1" applyFill="1" applyBorder="1" applyAlignment="1">
      <alignment horizontal="center" vertical="center"/>
    </xf>
    <xf numFmtId="165" fontId="32" fillId="14" borderId="54" xfId="0" applyNumberFormat="1" applyFont="1" applyFill="1" applyBorder="1" applyAlignment="1">
      <alignment horizontal="center" vertical="center"/>
    </xf>
    <xf numFmtId="0" fontId="37" fillId="14" borderId="54" xfId="0" applyFont="1" applyFill="1" applyBorder="1" applyAlignment="1">
      <alignment horizontal="left" vertical="center" wrapText="1"/>
    </xf>
    <xf numFmtId="0" fontId="30" fillId="14" borderId="54" xfId="0" applyFont="1" applyFill="1" applyBorder="1" applyAlignment="1">
      <alignment vertical="center"/>
    </xf>
    <xf numFmtId="165" fontId="31" fillId="0" borderId="54" xfId="0" applyNumberFormat="1" applyFont="1" applyBorder="1" applyAlignment="1">
      <alignment horizontal="center" vertical="center"/>
    </xf>
    <xf numFmtId="165" fontId="35" fillId="0" borderId="54" xfId="0" applyNumberFormat="1" applyFont="1" applyBorder="1" applyAlignment="1">
      <alignment horizontal="center" vertical="center"/>
    </xf>
    <xf numFmtId="0" fontId="38" fillId="0" borderId="54" xfId="0" applyFont="1" applyFill="1" applyBorder="1" applyAlignment="1">
      <alignment horizontal="left" vertical="center" wrapText="1"/>
    </xf>
    <xf numFmtId="0" fontId="30" fillId="0" borderId="54" xfId="0" applyFont="1" applyBorder="1" applyAlignment="1">
      <alignment vertical="center"/>
    </xf>
    <xf numFmtId="165" fontId="36" fillId="0" borderId="54" xfId="0" applyNumberFormat="1" applyFont="1" applyBorder="1" applyAlignment="1">
      <alignment horizontal="center" vertical="center"/>
    </xf>
    <xf numFmtId="0" fontId="36" fillId="0" borderId="54" xfId="0" applyFont="1" applyBorder="1" applyAlignment="1">
      <alignment vertical="center"/>
    </xf>
    <xf numFmtId="0" fontId="30" fillId="0" borderId="54" xfId="0" applyFont="1" applyBorder="1" applyAlignment="1">
      <alignment vertical="center" wrapText="1"/>
    </xf>
    <xf numFmtId="0" fontId="38" fillId="0" borderId="54" xfId="0" applyFont="1" applyFill="1" applyBorder="1" applyAlignment="1">
      <alignment vertical="center" wrapText="1"/>
    </xf>
    <xf numFmtId="165" fontId="38" fillId="0" borderId="54" xfId="0" applyNumberFormat="1" applyFont="1" applyBorder="1" applyAlignment="1">
      <alignment horizontal="center" vertical="center"/>
    </xf>
    <xf numFmtId="167" fontId="35" fillId="0" borderId="54" xfId="0" applyNumberFormat="1" applyFont="1" applyBorder="1" applyAlignment="1">
      <alignment horizontal="center" vertical="center"/>
    </xf>
    <xf numFmtId="165" fontId="35" fillId="13" borderId="54" xfId="0" applyNumberFormat="1" applyFont="1" applyFill="1" applyBorder="1" applyAlignment="1">
      <alignment horizontal="center" vertical="center"/>
    </xf>
    <xf numFmtId="165" fontId="36" fillId="13" borderId="54" xfId="0" applyNumberFormat="1" applyFont="1" applyFill="1" applyBorder="1" applyAlignment="1">
      <alignment horizontal="center" vertical="center"/>
    </xf>
    <xf numFmtId="165" fontId="37" fillId="13" borderId="54" xfId="0" applyNumberFormat="1" applyFont="1" applyFill="1" applyBorder="1" applyAlignment="1">
      <alignment horizontal="center" vertical="center"/>
    </xf>
    <xf numFmtId="0" fontId="36" fillId="13" borderId="54" xfId="0" applyFont="1" applyFill="1" applyBorder="1" applyAlignment="1">
      <alignment vertical="center"/>
    </xf>
    <xf numFmtId="0" fontId="36" fillId="13" borderId="54" xfId="0" applyFont="1" applyFill="1" applyBorder="1" applyAlignment="1">
      <alignment vertical="center" wrapText="1"/>
    </xf>
    <xf numFmtId="166" fontId="36" fillId="13" borderId="54" xfId="0" applyNumberFormat="1" applyFont="1" applyFill="1" applyBorder="1" applyAlignment="1">
      <alignment horizontal="center" vertical="center"/>
    </xf>
    <xf numFmtId="165" fontId="35" fillId="6" borderId="54" xfId="0" applyNumberFormat="1" applyFont="1" applyFill="1" applyBorder="1" applyAlignment="1">
      <alignment horizontal="center" vertical="center"/>
    </xf>
    <xf numFmtId="0" fontId="36" fillId="6" borderId="54" xfId="0" applyFont="1" applyFill="1" applyBorder="1" applyAlignment="1">
      <alignment vertical="center" wrapText="1"/>
    </xf>
    <xf numFmtId="165" fontId="36" fillId="6" borderId="54" xfId="0" applyNumberFormat="1" applyFont="1" applyFill="1" applyBorder="1" applyAlignment="1">
      <alignment horizontal="center" vertical="center"/>
    </xf>
    <xf numFmtId="165" fontId="37" fillId="6" borderId="54" xfId="0" applyNumberFormat="1" applyFont="1" applyFill="1" applyBorder="1" applyAlignment="1">
      <alignment horizontal="center" vertical="center"/>
    </xf>
    <xf numFmtId="0" fontId="36" fillId="6" borderId="54" xfId="0" applyFont="1" applyFill="1" applyBorder="1" applyAlignment="1">
      <alignment vertical="center"/>
    </xf>
    <xf numFmtId="0" fontId="36" fillId="14" borderId="54" xfId="0" applyFont="1" applyFill="1" applyBorder="1" applyAlignment="1">
      <alignment horizontal="left" vertical="center" wrapText="1"/>
    </xf>
    <xf numFmtId="0" fontId="30" fillId="14" borderId="54" xfId="0" applyFont="1" applyFill="1" applyBorder="1" applyAlignment="1">
      <alignment vertical="center" wrapText="1"/>
    </xf>
    <xf numFmtId="0" fontId="36" fillId="14" borderId="54" xfId="0" applyFont="1" applyFill="1" applyBorder="1" applyAlignment="1">
      <alignment vertical="center" wrapText="1"/>
    </xf>
    <xf numFmtId="165" fontId="36" fillId="14" borderId="54" xfId="0" applyNumberFormat="1" applyFont="1" applyFill="1" applyBorder="1" applyAlignment="1">
      <alignment horizontal="center" vertical="center"/>
    </xf>
    <xf numFmtId="165" fontId="37" fillId="14" borderId="54" xfId="0" applyNumberFormat="1" applyFont="1" applyFill="1" applyBorder="1" applyAlignment="1">
      <alignment horizontal="center" vertical="center"/>
    </xf>
    <xf numFmtId="0" fontId="36" fillId="14" borderId="54" xfId="0" applyFont="1" applyFill="1" applyBorder="1" applyAlignment="1">
      <alignment vertical="center"/>
    </xf>
    <xf numFmtId="0" fontId="37" fillId="14" borderId="54" xfId="0" applyFont="1" applyFill="1" applyBorder="1" applyAlignment="1">
      <alignment vertical="center" wrapText="1"/>
    </xf>
    <xf numFmtId="167" fontId="32" fillId="14" borderId="54" xfId="0" applyNumberFormat="1" applyFont="1" applyFill="1" applyBorder="1" applyAlignment="1">
      <alignment horizontal="center" vertical="center"/>
    </xf>
    <xf numFmtId="41" fontId="30" fillId="6" borderId="54" xfId="0" applyNumberFormat="1" applyFont="1" applyFill="1" applyBorder="1" applyAlignment="1">
      <alignment vertical="center"/>
    </xf>
    <xf numFmtId="41" fontId="30" fillId="13" borderId="54" xfId="0" applyNumberFormat="1" applyFont="1" applyFill="1" applyBorder="1" applyAlignment="1">
      <alignment vertical="center"/>
    </xf>
    <xf numFmtId="41" fontId="30" fillId="14" borderId="54" xfId="0" applyNumberFormat="1" applyFont="1" applyFill="1" applyBorder="1" applyAlignment="1">
      <alignment vertical="center"/>
    </xf>
    <xf numFmtId="41" fontId="30" fillId="0" borderId="54" xfId="0" applyNumberFormat="1" applyFont="1" applyBorder="1" applyAlignment="1">
      <alignment vertical="center"/>
    </xf>
    <xf numFmtId="41" fontId="36" fillId="13" borderId="54" xfId="0" applyNumberFormat="1" applyFont="1" applyFill="1" applyBorder="1" applyAlignment="1">
      <alignment vertical="center"/>
    </xf>
    <xf numFmtId="41" fontId="36" fillId="14" borderId="54" xfId="0" applyNumberFormat="1" applyFont="1" applyFill="1" applyBorder="1" applyAlignment="1">
      <alignment vertical="center"/>
    </xf>
    <xf numFmtId="41" fontId="36" fillId="0" borderId="54" xfId="0" applyNumberFormat="1" applyFont="1" applyBorder="1" applyAlignment="1">
      <alignment vertical="center"/>
    </xf>
    <xf numFmtId="41" fontId="36" fillId="6" borderId="54" xfId="0" applyNumberFormat="1" applyFont="1" applyFill="1" applyBorder="1" applyAlignment="1">
      <alignment vertical="center"/>
    </xf>
    <xf numFmtId="41" fontId="1" fillId="0" borderId="0" xfId="0" applyNumberFormat="1" applyFont="1" applyBorder="1"/>
    <xf numFmtId="41" fontId="0" fillId="0" borderId="0" xfId="0" applyNumberFormat="1"/>
    <xf numFmtId="41" fontId="31" fillId="6" borderId="54" xfId="0" applyNumberFormat="1" applyFont="1" applyFill="1" applyBorder="1" applyAlignment="1">
      <alignment vertical="center"/>
    </xf>
    <xf numFmtId="165" fontId="31" fillId="0" borderId="54" xfId="0" applyNumberFormat="1" applyFont="1" applyFill="1" applyBorder="1" applyAlignment="1">
      <alignment horizontal="center" vertical="center"/>
    </xf>
    <xf numFmtId="165" fontId="35" fillId="0" borderId="54" xfId="0" applyNumberFormat="1" applyFont="1" applyFill="1" applyBorder="1" applyAlignment="1">
      <alignment horizontal="center" vertical="center"/>
    </xf>
    <xf numFmtId="0" fontId="30" fillId="0" borderId="54" xfId="0" applyFont="1" applyFill="1" applyBorder="1" applyAlignment="1">
      <alignment vertical="center"/>
    </xf>
    <xf numFmtId="41" fontId="30" fillId="0" borderId="54" xfId="0" applyNumberFormat="1" applyFont="1" applyFill="1" applyBorder="1" applyAlignment="1">
      <alignment vertical="center"/>
    </xf>
    <xf numFmtId="41" fontId="30" fillId="0" borderId="54" xfId="0" applyNumberFormat="1" applyFont="1" applyBorder="1" applyAlignment="1" applyProtection="1">
      <alignment vertical="center"/>
      <protection locked="0"/>
    </xf>
    <xf numFmtId="0" fontId="30" fillId="0" borderId="54" xfId="0" applyFont="1" applyBorder="1" applyAlignment="1" applyProtection="1">
      <alignment vertical="center"/>
      <protection locked="0"/>
    </xf>
    <xf numFmtId="0" fontId="5" fillId="0" borderId="0" xfId="0" applyFont="1" applyAlignment="1">
      <alignment vertical="center"/>
    </xf>
    <xf numFmtId="0" fontId="0" fillId="0" borderId="0" xfId="0" applyFont="1" applyAlignment="1">
      <alignment vertical="center"/>
    </xf>
    <xf numFmtId="0" fontId="5" fillId="0" borderId="0" xfId="0" applyFont="1" applyBorder="1" applyAlignment="1">
      <alignment vertical="center"/>
    </xf>
    <xf numFmtId="0" fontId="30" fillId="0" borderId="54" xfId="0" applyFont="1" applyBorder="1" applyAlignment="1" applyProtection="1">
      <alignment vertical="center"/>
    </xf>
    <xf numFmtId="41" fontId="30" fillId="0" borderId="54" xfId="0" applyNumberFormat="1" applyFont="1" applyBorder="1" applyAlignment="1" applyProtection="1">
      <alignment vertical="center"/>
    </xf>
    <xf numFmtId="0" fontId="39" fillId="0" borderId="54" xfId="0" applyFont="1" applyBorder="1" applyAlignment="1">
      <alignment vertical="center"/>
    </xf>
    <xf numFmtId="41" fontId="39" fillId="0" borderId="54" xfId="0" applyNumberFormat="1" applyFont="1" applyBorder="1" applyAlignment="1">
      <alignment vertical="center"/>
    </xf>
    <xf numFmtId="0" fontId="30" fillId="0" borderId="54" xfId="0" applyFont="1" applyFill="1" applyBorder="1" applyAlignment="1" applyProtection="1">
      <alignment vertical="center"/>
      <protection locked="0"/>
    </xf>
    <xf numFmtId="0" fontId="31" fillId="15" borderId="0" xfId="0" applyFont="1" applyFill="1" applyAlignment="1">
      <alignment horizontal="center" vertical="center"/>
    </xf>
    <xf numFmtId="0" fontId="31" fillId="15" borderId="0" xfId="0" applyFont="1" applyFill="1" applyAlignment="1">
      <alignment horizontal="center" vertical="center" wrapText="1"/>
    </xf>
    <xf numFmtId="0" fontId="30" fillId="0" borderId="0" xfId="0" applyFont="1"/>
    <xf numFmtId="0" fontId="30" fillId="0" borderId="0" xfId="0" applyFont="1" applyAlignment="1">
      <alignment horizontal="center" vertical="center"/>
    </xf>
    <xf numFmtId="0" fontId="30" fillId="0" borderId="0" xfId="0" applyFont="1" applyAlignment="1">
      <alignment vertical="center" wrapText="1"/>
    </xf>
    <xf numFmtId="0" fontId="30" fillId="0" borderId="0" xfId="0" applyFont="1" applyAlignment="1">
      <alignment horizontal="center"/>
    </xf>
    <xf numFmtId="0" fontId="31" fillId="16" borderId="55" xfId="0" applyFont="1" applyFill="1" applyBorder="1" applyAlignment="1">
      <alignment horizontal="center" vertical="center"/>
    </xf>
    <xf numFmtId="0" fontId="31" fillId="16" borderId="55" xfId="0" applyFont="1" applyFill="1" applyBorder="1" applyAlignment="1">
      <alignment horizontal="center" vertical="center" wrapText="1"/>
    </xf>
    <xf numFmtId="0" fontId="31" fillId="0" borderId="0" xfId="0" applyFont="1" applyAlignment="1">
      <alignment horizontal="center" vertical="center"/>
    </xf>
    <xf numFmtId="0" fontId="31" fillId="0" borderId="0" xfId="0" applyFont="1" applyAlignment="1">
      <alignment vertical="center" wrapText="1"/>
    </xf>
    <xf numFmtId="0" fontId="35" fillId="0" borderId="0" xfId="0" applyFont="1" applyAlignment="1">
      <alignment horizontal="center" vertical="center"/>
    </xf>
    <xf numFmtId="0" fontId="35" fillId="0" borderId="0" xfId="0" applyFont="1" applyAlignment="1">
      <alignment vertical="center" wrapText="1"/>
    </xf>
    <xf numFmtId="0" fontId="31" fillId="16" borderId="55" xfId="0" applyFont="1" applyFill="1" applyBorder="1" applyAlignment="1">
      <alignment horizontal="justify" vertical="center" wrapText="1"/>
    </xf>
    <xf numFmtId="0" fontId="30" fillId="0" borderId="0" xfId="0" applyFont="1" applyAlignment="1">
      <alignment horizontal="justify" vertical="center" wrapText="1"/>
    </xf>
    <xf numFmtId="0" fontId="31" fillId="0" borderId="0" xfId="0" applyNumberFormat="1" applyFont="1" applyAlignment="1">
      <alignment horizontal="justify" vertical="center" wrapText="1"/>
    </xf>
    <xf numFmtId="0" fontId="31" fillId="0" borderId="0" xfId="0" applyFont="1" applyAlignment="1">
      <alignment horizontal="justify" vertical="center" wrapText="1"/>
    </xf>
    <xf numFmtId="0" fontId="0" fillId="3" borderId="0" xfId="0" applyFill="1" applyProtection="1"/>
    <xf numFmtId="0" fontId="8" fillId="3" borderId="0" xfId="0" applyFont="1" applyFill="1" applyAlignment="1" applyProtection="1"/>
    <xf numFmtId="0" fontId="0" fillId="0" borderId="0" xfId="0" applyProtection="1"/>
    <xf numFmtId="0" fontId="9" fillId="3" borderId="0" xfId="0" applyFont="1" applyFill="1" applyAlignment="1" applyProtection="1"/>
    <xf numFmtId="0" fontId="0" fillId="0" borderId="0" xfId="0" applyAlignment="1" applyProtection="1">
      <alignment vertical="center"/>
    </xf>
    <xf numFmtId="0" fontId="0" fillId="3" borderId="0" xfId="0" applyFill="1" applyAlignment="1" applyProtection="1">
      <alignment horizontal="right"/>
    </xf>
    <xf numFmtId="0" fontId="7" fillId="3" borderId="0" xfId="0" applyFont="1" applyFill="1" applyAlignment="1" applyProtection="1"/>
    <xf numFmtId="0" fontId="9" fillId="3" borderId="0" xfId="0" applyFont="1" applyFill="1" applyAlignment="1" applyProtection="1">
      <alignment horizontal="center"/>
    </xf>
    <xf numFmtId="0" fontId="9" fillId="3" borderId="0" xfId="0" applyFont="1" applyFill="1" applyAlignment="1" applyProtection="1">
      <alignment horizontal="left"/>
    </xf>
    <xf numFmtId="0" fontId="10" fillId="3" borderId="1" xfId="0" applyFont="1" applyFill="1" applyBorder="1" applyProtection="1"/>
    <xf numFmtId="0" fontId="0" fillId="3" borderId="1" xfId="0" applyFill="1" applyBorder="1" applyProtection="1"/>
    <xf numFmtId="0" fontId="0" fillId="4" borderId="2" xfId="0" applyFill="1" applyBorder="1" applyProtection="1"/>
    <xf numFmtId="0" fontId="0" fillId="4" borderId="3" xfId="0" applyFill="1" applyBorder="1" applyProtection="1"/>
    <xf numFmtId="0" fontId="0" fillId="3" borderId="3" xfId="0" applyFill="1" applyBorder="1" applyProtection="1"/>
    <xf numFmtId="0" fontId="0" fillId="3" borderId="4" xfId="0" applyFill="1" applyBorder="1" applyProtection="1"/>
    <xf numFmtId="0" fontId="11" fillId="4" borderId="5" xfId="0" applyFont="1" applyFill="1" applyBorder="1" applyProtection="1"/>
    <xf numFmtId="0" fontId="0" fillId="4" borderId="0" xfId="0" applyFill="1" applyBorder="1" applyProtection="1"/>
    <xf numFmtId="0" fontId="0" fillId="3" borderId="0" xfId="0" applyFill="1" applyBorder="1" applyProtection="1"/>
    <xf numFmtId="0" fontId="11" fillId="4" borderId="6" xfId="0" applyFont="1" applyFill="1" applyBorder="1" applyProtection="1"/>
    <xf numFmtId="0" fontId="11" fillId="4" borderId="0" xfId="0" applyFont="1" applyFill="1" applyBorder="1" applyProtection="1"/>
    <xf numFmtId="0" fontId="12" fillId="4" borderId="0" xfId="0" applyFont="1" applyFill="1" applyBorder="1" applyProtection="1"/>
    <xf numFmtId="0" fontId="0" fillId="3" borderId="0" xfId="0" applyFill="1" applyBorder="1" applyAlignment="1" applyProtection="1">
      <alignment horizontal="right"/>
    </xf>
    <xf numFmtId="0" fontId="12" fillId="3" borderId="0" xfId="0" applyFont="1" applyFill="1" applyBorder="1" applyAlignment="1" applyProtection="1">
      <alignment horizontal="right"/>
    </xf>
    <xf numFmtId="0" fontId="12" fillId="3" borderId="0" xfId="0" applyFont="1" applyFill="1" applyBorder="1" applyProtection="1"/>
    <xf numFmtId="0" fontId="0" fillId="3" borderId="7" xfId="0" applyFill="1" applyBorder="1" applyProtection="1"/>
    <xf numFmtId="0" fontId="0" fillId="3" borderId="5" xfId="0" applyFill="1" applyBorder="1" applyProtection="1"/>
    <xf numFmtId="0" fontId="0" fillId="3" borderId="6" xfId="0" applyFill="1" applyBorder="1" applyProtection="1"/>
    <xf numFmtId="0" fontId="11" fillId="3" borderId="0" xfId="0" applyFont="1" applyFill="1" applyBorder="1" applyAlignment="1" applyProtection="1"/>
    <xf numFmtId="0" fontId="0" fillId="3" borderId="0" xfId="0" applyFill="1" applyBorder="1" applyAlignment="1" applyProtection="1"/>
    <xf numFmtId="0" fontId="6" fillId="3" borderId="8" xfId="0" applyFont="1" applyFill="1" applyBorder="1" applyAlignment="1" applyProtection="1">
      <alignment horizontal="center"/>
      <protection locked="0"/>
    </xf>
    <xf numFmtId="0" fontId="0" fillId="3" borderId="9" xfId="0" applyFill="1" applyBorder="1" applyProtection="1"/>
    <xf numFmtId="0" fontId="13" fillId="3" borderId="0" xfId="0" applyFont="1" applyFill="1" applyBorder="1" applyProtection="1"/>
    <xf numFmtId="0" fontId="0" fillId="3" borderId="10" xfId="0" applyFill="1" applyBorder="1" applyProtection="1"/>
    <xf numFmtId="0" fontId="0" fillId="3" borderId="11" xfId="0" applyFill="1" applyBorder="1" applyProtection="1"/>
    <xf numFmtId="0" fontId="0" fillId="3" borderId="12" xfId="0" applyFill="1" applyBorder="1" applyProtection="1"/>
    <xf numFmtId="0" fontId="0" fillId="3" borderId="13" xfId="0" applyFill="1" applyBorder="1" applyProtection="1"/>
    <xf numFmtId="0" fontId="0" fillId="3" borderId="14" xfId="0" applyFill="1" applyBorder="1" applyProtection="1"/>
    <xf numFmtId="0" fontId="0" fillId="3" borderId="15" xfId="0" applyFill="1" applyBorder="1" applyProtection="1"/>
    <xf numFmtId="0" fontId="0" fillId="3" borderId="16" xfId="0" applyFill="1" applyBorder="1" applyProtection="1"/>
    <xf numFmtId="0" fontId="0" fillId="3" borderId="17" xfId="0" applyFill="1" applyBorder="1" applyProtection="1"/>
    <xf numFmtId="0" fontId="11" fillId="3" borderId="0" xfId="0" applyFont="1" applyFill="1" applyBorder="1" applyAlignment="1" applyProtection="1">
      <alignment horizontal="right"/>
    </xf>
    <xf numFmtId="0" fontId="11" fillId="3" borderId="16" xfId="0" applyFont="1" applyFill="1" applyBorder="1" applyAlignment="1" applyProtection="1">
      <alignment horizontal="right"/>
    </xf>
    <xf numFmtId="0" fontId="12" fillId="3" borderId="16" xfId="0" applyFont="1" applyFill="1" applyBorder="1" applyAlignment="1" applyProtection="1">
      <alignment horizontal="right"/>
    </xf>
    <xf numFmtId="0" fontId="0" fillId="3" borderId="18" xfId="0" applyFill="1" applyBorder="1" applyProtection="1"/>
    <xf numFmtId="170" fontId="7" fillId="3" borderId="0" xfId="0" applyNumberFormat="1" applyFont="1" applyFill="1" applyBorder="1" applyAlignment="1" applyProtection="1">
      <alignment vertical="center"/>
    </xf>
    <xf numFmtId="1" fontId="0" fillId="3" borderId="0" xfId="0" applyNumberFormat="1" applyFill="1" applyProtection="1"/>
    <xf numFmtId="0" fontId="11" fillId="3" borderId="5" xfId="0" applyFont="1" applyFill="1" applyBorder="1" applyAlignment="1" applyProtection="1"/>
    <xf numFmtId="0" fontId="11" fillId="3" borderId="9" xfId="0" applyFont="1" applyFill="1" applyBorder="1" applyAlignment="1" applyProtection="1"/>
    <xf numFmtId="0" fontId="13" fillId="3" borderId="0" xfId="0" applyFont="1" applyFill="1" applyBorder="1" applyAlignment="1" applyProtection="1">
      <alignment horizontal="right"/>
    </xf>
    <xf numFmtId="170" fontId="7" fillId="3" borderId="11" xfId="0" applyNumberFormat="1" applyFont="1" applyFill="1" applyBorder="1" applyAlignment="1" applyProtection="1">
      <alignment vertical="center"/>
    </xf>
    <xf numFmtId="171" fontId="7" fillId="3" borderId="11" xfId="0" applyNumberFormat="1" applyFont="1" applyFill="1" applyBorder="1" applyAlignment="1" applyProtection="1">
      <alignment vertical="center"/>
    </xf>
    <xf numFmtId="0" fontId="11" fillId="3" borderId="11" xfId="0" applyFont="1" applyFill="1" applyBorder="1" applyProtection="1"/>
    <xf numFmtId="0" fontId="11" fillId="4" borderId="19" xfId="0" applyFont="1" applyFill="1" applyBorder="1" applyProtection="1"/>
    <xf numFmtId="0" fontId="0" fillId="4" borderId="16" xfId="0" applyFill="1" applyBorder="1" applyProtection="1"/>
    <xf numFmtId="0" fontId="0" fillId="3" borderId="20" xfId="0" applyFill="1" applyBorder="1" applyProtection="1"/>
    <xf numFmtId="0" fontId="0" fillId="3" borderId="21" xfId="0" applyFill="1" applyBorder="1" applyProtection="1"/>
    <xf numFmtId="0" fontId="10" fillId="3" borderId="0" xfId="0" applyFont="1" applyFill="1" applyBorder="1" applyProtection="1"/>
    <xf numFmtId="0" fontId="0" fillId="4" borderId="22" xfId="0" applyFill="1" applyBorder="1" applyProtection="1"/>
    <xf numFmtId="0" fontId="0" fillId="3" borderId="0" xfId="0" applyFill="1" applyBorder="1" applyAlignment="1" applyProtection="1">
      <alignment vertical="justify" wrapText="1"/>
    </xf>
    <xf numFmtId="0" fontId="6" fillId="3" borderId="0" xfId="0" applyFont="1" applyFill="1" applyBorder="1" applyAlignment="1" applyProtection="1">
      <alignment horizontal="center"/>
    </xf>
    <xf numFmtId="0" fontId="14" fillId="3" borderId="0" xfId="0" applyFont="1" applyFill="1" applyBorder="1" applyAlignment="1" applyProtection="1">
      <alignment vertical="justify" wrapText="1"/>
    </xf>
    <xf numFmtId="1" fontId="11" fillId="3" borderId="0" xfId="0" applyNumberFormat="1" applyFont="1" applyFill="1" applyBorder="1" applyAlignment="1" applyProtection="1"/>
    <xf numFmtId="0" fontId="0" fillId="3" borderId="23" xfId="0" applyFill="1" applyBorder="1" applyProtection="1"/>
    <xf numFmtId="0" fontId="0" fillId="3" borderId="24" xfId="0" applyFill="1" applyBorder="1" applyProtection="1"/>
    <xf numFmtId="0" fontId="0" fillId="3" borderId="0" xfId="0" applyFill="1" applyAlignment="1" applyProtection="1"/>
    <xf numFmtId="0" fontId="39" fillId="0" borderId="0" xfId="0" applyFont="1" applyFill="1" applyBorder="1" applyAlignment="1">
      <alignment wrapText="1"/>
    </xf>
    <xf numFmtId="165" fontId="30" fillId="0" borderId="0" xfId="0" applyNumberFormat="1" applyFont="1" applyAlignment="1">
      <alignment horizontal="center" vertical="center"/>
    </xf>
    <xf numFmtId="165" fontId="17" fillId="0" borderId="0" xfId="0" applyNumberFormat="1" applyFont="1" applyBorder="1" applyAlignment="1">
      <alignment horizontal="center" vertical="center"/>
    </xf>
    <xf numFmtId="0" fontId="40" fillId="0" borderId="0" xfId="0" applyFont="1" applyFill="1" applyAlignment="1">
      <alignment wrapText="1"/>
    </xf>
    <xf numFmtId="0" fontId="41" fillId="0" borderId="0" xfId="0" applyFont="1" applyFill="1" applyBorder="1" applyAlignment="1">
      <alignment wrapText="1"/>
    </xf>
    <xf numFmtId="41" fontId="0" fillId="0" borderId="0" xfId="0" applyNumberFormat="1" applyAlignment="1">
      <alignment vertical="center"/>
    </xf>
    <xf numFmtId="9" fontId="0" fillId="0" borderId="0" xfId="0" applyNumberFormat="1"/>
    <xf numFmtId="0" fontId="29" fillId="0" borderId="0" xfId="0" applyFont="1" applyAlignment="1">
      <alignment horizontal="center"/>
    </xf>
    <xf numFmtId="0" fontId="0" fillId="0" borderId="0" xfId="0" applyFont="1" applyAlignment="1">
      <alignment horizontal="center"/>
    </xf>
    <xf numFmtId="0" fontId="0" fillId="0" borderId="0" xfId="0" applyAlignment="1">
      <alignment horizontal="center"/>
    </xf>
    <xf numFmtId="9" fontId="29" fillId="0" borderId="0" xfId="0" applyNumberFormat="1" applyFont="1" applyAlignment="1">
      <alignment horizontal="center" vertical="center"/>
    </xf>
    <xf numFmtId="41" fontId="29" fillId="0" borderId="0" xfId="0" applyNumberFormat="1" applyFont="1" applyAlignment="1">
      <alignment horizontal="center"/>
    </xf>
    <xf numFmtId="0" fontId="33" fillId="17" borderId="0" xfId="0" applyFont="1" applyFill="1"/>
    <xf numFmtId="0" fontId="0" fillId="17" borderId="0" xfId="0" applyFill="1"/>
    <xf numFmtId="41" fontId="0" fillId="17" borderId="0" xfId="0" applyNumberFormat="1" applyFill="1"/>
    <xf numFmtId="9" fontId="0" fillId="17" borderId="0" xfId="0" applyNumberFormat="1" applyFill="1" applyAlignment="1">
      <alignment horizontal="center" vertical="center"/>
    </xf>
    <xf numFmtId="0" fontId="0" fillId="17" borderId="0" xfId="0" applyFont="1" applyFill="1" applyAlignment="1">
      <alignment horizontal="center"/>
    </xf>
    <xf numFmtId="0" fontId="0" fillId="0" borderId="0" xfId="0" applyFont="1" applyAlignment="1">
      <alignment horizontal="center" vertical="center"/>
    </xf>
    <xf numFmtId="0" fontId="0" fillId="0" borderId="0" xfId="0" applyAlignment="1">
      <alignment vertical="center" wrapText="1"/>
    </xf>
    <xf numFmtId="0" fontId="0" fillId="17" borderId="0" xfId="0" applyFill="1" applyAlignment="1">
      <alignment horizontal="center"/>
    </xf>
    <xf numFmtId="0" fontId="42" fillId="18" borderId="0" xfId="0" applyFont="1" applyFill="1" applyBorder="1" applyAlignment="1">
      <alignment horizontal="center" vertical="center"/>
    </xf>
    <xf numFmtId="0" fontId="42" fillId="18" borderId="0" xfId="0" applyFont="1" applyFill="1" applyBorder="1" applyAlignment="1">
      <alignment horizontal="right" vertical="center" wrapText="1"/>
    </xf>
    <xf numFmtId="41" fontId="42" fillId="18" borderId="0" xfId="0" applyNumberFormat="1" applyFont="1" applyFill="1" applyBorder="1" applyAlignment="1">
      <alignment vertical="center"/>
    </xf>
    <xf numFmtId="0" fontId="0" fillId="18" borderId="0" xfId="0" applyFont="1" applyFill="1" applyBorder="1" applyAlignment="1">
      <alignment horizontal="center" vertical="center"/>
    </xf>
    <xf numFmtId="0" fontId="0" fillId="18" borderId="56" xfId="0" applyFont="1" applyFill="1" applyBorder="1" applyAlignment="1">
      <alignment horizontal="center" vertical="center"/>
    </xf>
    <xf numFmtId="0" fontId="42" fillId="18" borderId="57" xfId="0" applyFont="1" applyFill="1" applyBorder="1" applyAlignment="1">
      <alignment horizontal="right" vertical="center" wrapText="1"/>
    </xf>
    <xf numFmtId="41" fontId="42" fillId="18" borderId="57" xfId="0" applyNumberFormat="1" applyFont="1" applyFill="1" applyBorder="1" applyAlignment="1">
      <alignment vertical="center"/>
    </xf>
    <xf numFmtId="0" fontId="42" fillId="18" borderId="0" xfId="0" applyFont="1" applyFill="1" applyBorder="1" applyAlignment="1">
      <alignment horizontal="right" vertical="center"/>
    </xf>
    <xf numFmtId="0" fontId="0" fillId="17" borderId="0" xfId="0" applyFill="1" applyAlignment="1">
      <alignment vertical="center"/>
    </xf>
    <xf numFmtId="0" fontId="43" fillId="0" borderId="0" xfId="0" applyFont="1"/>
    <xf numFmtId="0" fontId="44" fillId="0" borderId="0" xfId="0" applyFont="1"/>
    <xf numFmtId="41" fontId="23" fillId="19" borderId="0" xfId="0" applyNumberFormat="1" applyFont="1" applyFill="1" applyBorder="1" applyAlignment="1">
      <alignment vertical="center"/>
    </xf>
    <xf numFmtId="0" fontId="23" fillId="0" borderId="0" xfId="0" applyFont="1" applyBorder="1"/>
    <xf numFmtId="0" fontId="0" fillId="0" borderId="0" xfId="0" applyFill="1" applyBorder="1" applyAlignment="1">
      <alignment horizontal="center" vertical="center"/>
    </xf>
    <xf numFmtId="0" fontId="0" fillId="0" borderId="0" xfId="0" applyAlignment="1">
      <alignment horizontal="center" vertical="center"/>
    </xf>
    <xf numFmtId="0" fontId="0" fillId="0" borderId="0" xfId="0" applyFill="1" applyBorder="1" applyAlignment="1">
      <alignment vertical="center" wrapText="1"/>
    </xf>
    <xf numFmtId="9" fontId="0" fillId="0" borderId="0" xfId="0" applyNumberFormat="1" applyAlignment="1">
      <alignment vertical="center"/>
    </xf>
    <xf numFmtId="0" fontId="45" fillId="0" borderId="58" xfId="0" applyFont="1" applyFill="1" applyBorder="1" applyAlignment="1">
      <alignment horizontal="center"/>
    </xf>
    <xf numFmtId="0" fontId="45" fillId="0" borderId="0" xfId="0" applyFont="1" applyFill="1" applyBorder="1" applyAlignment="1">
      <alignment horizontal="center"/>
    </xf>
    <xf numFmtId="41" fontId="45" fillId="0" borderId="0" xfId="0" applyNumberFormat="1" applyFont="1" applyFill="1" applyBorder="1" applyAlignment="1">
      <alignment horizontal="center"/>
    </xf>
    <xf numFmtId="9" fontId="45" fillId="0" borderId="59" xfId="0" applyNumberFormat="1" applyFont="1" applyFill="1" applyBorder="1" applyAlignment="1">
      <alignment horizontal="center" vertical="center"/>
    </xf>
    <xf numFmtId="0" fontId="0" fillId="19" borderId="0" xfId="0" applyFill="1" applyBorder="1" applyAlignment="1">
      <alignment horizontal="center" vertical="center"/>
    </xf>
    <xf numFmtId="0" fontId="45" fillId="0" borderId="60" xfId="0" applyFont="1" applyFill="1" applyBorder="1" applyAlignment="1">
      <alignment horizontal="center"/>
    </xf>
    <xf numFmtId="9" fontId="45" fillId="0" borderId="61" xfId="0" applyNumberFormat="1" applyFont="1" applyFill="1" applyBorder="1" applyAlignment="1">
      <alignment horizontal="center" vertical="center"/>
    </xf>
    <xf numFmtId="0" fontId="46" fillId="19" borderId="0" xfId="0" applyFont="1" applyFill="1" applyBorder="1" applyAlignment="1">
      <alignment horizontal="right" vertical="center" wrapText="1"/>
    </xf>
    <xf numFmtId="41" fontId="46" fillId="19" borderId="0" xfId="0" applyNumberFormat="1" applyFont="1" applyFill="1"/>
    <xf numFmtId="9" fontId="46" fillId="19" borderId="0" xfId="0" applyNumberFormat="1" applyFont="1" applyFill="1"/>
    <xf numFmtId="0" fontId="46" fillId="19" borderId="0" xfId="0" applyFont="1" applyFill="1" applyAlignment="1">
      <alignment horizontal="center" vertical="center"/>
    </xf>
    <xf numFmtId="41" fontId="46" fillId="19" borderId="0" xfId="0" applyNumberFormat="1" applyFont="1" applyFill="1" applyAlignment="1">
      <alignment vertical="center"/>
    </xf>
    <xf numFmtId="9" fontId="46" fillId="19" borderId="0" xfId="0" applyNumberFormat="1" applyFont="1" applyFill="1" applyAlignment="1">
      <alignment vertical="center"/>
    </xf>
    <xf numFmtId="0" fontId="0" fillId="17" borderId="0" xfId="0" applyFill="1" applyBorder="1" applyAlignment="1">
      <alignment horizontal="center" vertical="center"/>
    </xf>
    <xf numFmtId="0" fontId="0" fillId="17" borderId="0" xfId="0" applyFont="1" applyFill="1" applyBorder="1" applyAlignment="1">
      <alignment vertical="center" wrapText="1"/>
    </xf>
    <xf numFmtId="0" fontId="46" fillId="17" borderId="0" xfId="0" applyFont="1" applyFill="1" applyBorder="1" applyAlignment="1">
      <alignment vertical="center" wrapText="1"/>
    </xf>
    <xf numFmtId="41" fontId="46" fillId="17" borderId="0" xfId="0" applyNumberFormat="1" applyFont="1" applyFill="1"/>
    <xf numFmtId="9" fontId="46" fillId="17" borderId="0" xfId="0" applyNumberFormat="1" applyFont="1" applyFill="1"/>
    <xf numFmtId="0" fontId="0" fillId="17" borderId="0" xfId="0" applyFill="1" applyAlignment="1">
      <alignment horizontal="center" vertical="center"/>
    </xf>
    <xf numFmtId="0" fontId="0" fillId="17" borderId="0" xfId="0" applyFill="1" applyAlignment="1">
      <alignment vertical="center" wrapText="1"/>
    </xf>
    <xf numFmtId="0" fontId="0" fillId="3" borderId="0" xfId="0" applyFill="1" applyBorder="1" applyAlignment="1" applyProtection="1">
      <alignment vertical="justify" wrapText="1"/>
    </xf>
    <xf numFmtId="0" fontId="0" fillId="3" borderId="0" xfId="0" applyFill="1" applyAlignment="1" applyProtection="1">
      <alignment vertical="justify" wrapText="1"/>
    </xf>
    <xf numFmtId="0" fontId="0" fillId="3" borderId="0" xfId="0" applyFill="1" applyBorder="1" applyAlignment="1" applyProtection="1">
      <alignment vertical="justify" wrapText="1"/>
    </xf>
    <xf numFmtId="0" fontId="0" fillId="17" borderId="0" xfId="0" applyFill="1" applyProtection="1"/>
    <xf numFmtId="0" fontId="6" fillId="3" borderId="0" xfId="0" applyFont="1" applyFill="1" applyBorder="1" applyAlignment="1" applyProtection="1">
      <alignment horizontal="center"/>
      <protection locked="0"/>
    </xf>
    <xf numFmtId="0" fontId="0" fillId="3" borderId="5" xfId="0" applyFill="1" applyBorder="1" applyAlignment="1" applyProtection="1"/>
    <xf numFmtId="0" fontId="0" fillId="3" borderId="0" xfId="0" applyFill="1" applyBorder="1" applyAlignment="1" applyProtection="1">
      <alignment wrapText="1"/>
    </xf>
    <xf numFmtId="0" fontId="0" fillId="3" borderId="6" xfId="0" applyFill="1" applyBorder="1" applyAlignment="1" applyProtection="1"/>
    <xf numFmtId="0" fontId="14" fillId="3" borderId="0" xfId="0" applyFont="1" applyFill="1" applyBorder="1" applyAlignment="1" applyProtection="1">
      <alignment wrapText="1"/>
    </xf>
    <xf numFmtId="0" fontId="0" fillId="3" borderId="7" xfId="0" applyFill="1" applyBorder="1" applyAlignment="1" applyProtection="1"/>
    <xf numFmtId="0" fontId="0" fillId="0" borderId="0" xfId="0" applyAlignment="1" applyProtection="1"/>
    <xf numFmtId="0" fontId="27" fillId="10" borderId="62" xfId="0" applyFont="1" applyFill="1" applyBorder="1" applyAlignment="1">
      <alignment vertical="center"/>
    </xf>
    <xf numFmtId="0" fontId="47" fillId="0" borderId="0" xfId="2" applyFont="1" applyAlignment="1" applyProtection="1">
      <alignment vertical="center"/>
    </xf>
    <xf numFmtId="49" fontId="47" fillId="0" borderId="63" xfId="3" applyNumberFormat="1" applyFont="1" applyFill="1" applyBorder="1" applyAlignment="1" applyProtection="1">
      <alignment vertical="center" wrapText="1"/>
      <protection locked="0"/>
    </xf>
    <xf numFmtId="3" fontId="47" fillId="0" borderId="63" xfId="3" applyNumberFormat="1" applyFont="1" applyFill="1" applyBorder="1" applyAlignment="1" applyProtection="1">
      <alignment horizontal="center" vertical="center"/>
      <protection locked="0"/>
    </xf>
    <xf numFmtId="49" fontId="47" fillId="0" borderId="63" xfId="3" applyNumberFormat="1" applyFont="1" applyFill="1" applyBorder="1" applyAlignment="1" applyProtection="1">
      <alignment horizontal="center" vertical="center" wrapText="1"/>
      <protection locked="0"/>
    </xf>
    <xf numFmtId="3" fontId="47" fillId="0" borderId="63" xfId="3" applyNumberFormat="1" applyFont="1" applyFill="1" applyBorder="1" applyAlignment="1" applyProtection="1">
      <alignment horizontal="right" vertical="center"/>
      <protection locked="0"/>
    </xf>
    <xf numFmtId="3" fontId="47" fillId="0" borderId="63" xfId="3" applyNumberFormat="1" applyFont="1" applyFill="1" applyBorder="1" applyAlignment="1" applyProtection="1">
      <alignment vertical="center"/>
      <protection locked="0"/>
    </xf>
    <xf numFmtId="0" fontId="47" fillId="3" borderId="0" xfId="2" applyFont="1" applyFill="1" applyProtection="1"/>
    <xf numFmtId="0" fontId="47" fillId="0" borderId="0" xfId="2" applyFont="1" applyProtection="1"/>
    <xf numFmtId="0" fontId="47" fillId="3" borderId="0" xfId="2" applyFont="1" applyFill="1" applyProtection="1">
      <protection locked="0"/>
    </xf>
    <xf numFmtId="0" fontId="47" fillId="0" borderId="0" xfId="2" applyFont="1" applyProtection="1">
      <protection locked="0"/>
    </xf>
    <xf numFmtId="49" fontId="47" fillId="2" borderId="25" xfId="3" applyNumberFormat="1" applyFont="1" applyFill="1" applyBorder="1" applyAlignment="1" applyProtection="1">
      <alignment vertical="center" wrapText="1"/>
    </xf>
    <xf numFmtId="49" fontId="47" fillId="0" borderId="25" xfId="3" applyNumberFormat="1" applyFont="1" applyFill="1" applyBorder="1" applyAlignment="1" applyProtection="1">
      <alignment vertical="center" wrapText="1"/>
      <protection locked="0"/>
    </xf>
    <xf numFmtId="0" fontId="0" fillId="0" borderId="0" xfId="0" applyFont="1"/>
    <xf numFmtId="3" fontId="47" fillId="0" borderId="25" xfId="3" applyNumberFormat="1" applyFont="1" applyFill="1" applyBorder="1" applyAlignment="1" applyProtection="1">
      <alignment horizontal="center" vertical="center"/>
      <protection locked="0"/>
    </xf>
    <xf numFmtId="49" fontId="47" fillId="0" borderId="25" xfId="3" applyNumberFormat="1" applyFont="1" applyFill="1" applyBorder="1" applyAlignment="1" applyProtection="1">
      <alignment horizontal="center" vertical="center" wrapText="1"/>
      <protection locked="0"/>
    </xf>
    <xf numFmtId="3" fontId="47" fillId="2" borderId="25" xfId="3" applyNumberFormat="1" applyFont="1" applyFill="1" applyBorder="1" applyAlignment="1" applyProtection="1">
      <alignment horizontal="right" vertical="center"/>
    </xf>
    <xf numFmtId="3" fontId="47" fillId="2" borderId="25" xfId="3" applyNumberFormat="1" applyFont="1" applyFill="1" applyBorder="1" applyAlignment="1" applyProtection="1">
      <alignment vertical="center"/>
    </xf>
    <xf numFmtId="0" fontId="48" fillId="0" borderId="0" xfId="2" applyFont="1" applyProtection="1"/>
    <xf numFmtId="0" fontId="48" fillId="3" borderId="0" xfId="2" applyFont="1" applyFill="1" applyProtection="1"/>
    <xf numFmtId="0" fontId="47" fillId="0" borderId="0" xfId="3" applyFont="1" applyAlignment="1" applyProtection="1">
      <alignment vertical="center"/>
    </xf>
    <xf numFmtId="0" fontId="47" fillId="0" borderId="0" xfId="3" applyFont="1" applyAlignment="1" applyProtection="1">
      <alignment horizontal="center" vertical="center"/>
    </xf>
    <xf numFmtId="3" fontId="47" fillId="0" borderId="0" xfId="3" applyNumberFormat="1" applyFont="1" applyAlignment="1" applyProtection="1">
      <alignment horizontal="center" vertical="center"/>
    </xf>
    <xf numFmtId="3" fontId="47" fillId="0" borderId="0" xfId="3" applyNumberFormat="1" applyFont="1" applyAlignment="1" applyProtection="1">
      <alignment horizontal="right" vertical="center"/>
    </xf>
    <xf numFmtId="3" fontId="47" fillId="0" borderId="0" xfId="2" applyNumberFormat="1" applyFont="1" applyProtection="1"/>
    <xf numFmtId="0" fontId="47" fillId="0" borderId="0" xfId="2" applyFont="1" applyAlignment="1" applyProtection="1">
      <alignment horizontal="center"/>
    </xf>
    <xf numFmtId="3" fontId="47" fillId="0" borderId="0" xfId="2" applyNumberFormat="1" applyFont="1" applyAlignment="1" applyProtection="1">
      <alignment horizontal="right"/>
    </xf>
    <xf numFmtId="0" fontId="49" fillId="3" borderId="0" xfId="2" applyFont="1" applyFill="1" applyAlignment="1" applyProtection="1">
      <alignment vertical="center"/>
    </xf>
    <xf numFmtId="0" fontId="49" fillId="0" borderId="0" xfId="2" applyFont="1" applyAlignment="1" applyProtection="1">
      <alignment vertical="center"/>
    </xf>
    <xf numFmtId="3" fontId="28" fillId="10" borderId="62" xfId="3" applyNumberFormat="1" applyFont="1" applyFill="1" applyBorder="1" applyAlignment="1" applyProtection="1">
      <alignment horizontal="center" vertical="center" wrapText="1"/>
    </xf>
    <xf numFmtId="0" fontId="48" fillId="12" borderId="0" xfId="3" applyFont="1" applyFill="1" applyAlignment="1" applyProtection="1">
      <alignment vertical="center"/>
    </xf>
    <xf numFmtId="0" fontId="48" fillId="12" borderId="0" xfId="3" applyFont="1" applyFill="1" applyAlignment="1" applyProtection="1">
      <alignment horizontal="center" vertical="center"/>
    </xf>
    <xf numFmtId="0" fontId="48" fillId="12" borderId="0" xfId="2" applyFont="1" applyFill="1" applyProtection="1"/>
    <xf numFmtId="3" fontId="48" fillId="12" borderId="0" xfId="3" applyNumberFormat="1" applyFont="1" applyFill="1" applyAlignment="1" applyProtection="1">
      <alignment horizontal="center" vertical="center"/>
    </xf>
    <xf numFmtId="3" fontId="48" fillId="12" borderId="0" xfId="3" applyNumberFormat="1" applyFont="1" applyFill="1" applyAlignment="1" applyProtection="1">
      <alignment horizontal="right" vertical="center"/>
    </xf>
    <xf numFmtId="3" fontId="50" fillId="12" borderId="0" xfId="3" applyNumberFormat="1" applyFont="1" applyFill="1" applyAlignment="1" applyProtection="1">
      <alignment horizontal="right" vertical="center"/>
    </xf>
    <xf numFmtId="3" fontId="50" fillId="12" borderId="26" xfId="3" applyNumberFormat="1" applyFont="1" applyFill="1" applyBorder="1" applyAlignment="1" applyProtection="1">
      <alignment horizontal="right" vertical="center"/>
    </xf>
    <xf numFmtId="0" fontId="0" fillId="0" borderId="63" xfId="0" applyFont="1" applyBorder="1" applyProtection="1">
      <protection locked="0"/>
    </xf>
    <xf numFmtId="0" fontId="47" fillId="17" borderId="0" xfId="2" applyFont="1" applyFill="1" applyProtection="1"/>
    <xf numFmtId="9" fontId="47" fillId="17" borderId="27" xfId="2" applyNumberFormat="1" applyFont="1" applyFill="1" applyBorder="1" applyAlignment="1" applyProtection="1">
      <alignment horizontal="center"/>
    </xf>
    <xf numFmtId="0" fontId="47" fillId="17" borderId="0" xfId="2" applyFont="1" applyFill="1" applyAlignment="1" applyProtection="1">
      <alignment vertical="center"/>
    </xf>
    <xf numFmtId="0" fontId="51" fillId="17" borderId="8" xfId="2" applyFont="1" applyFill="1" applyBorder="1" applyAlignment="1" applyProtection="1">
      <alignment vertical="center"/>
    </xf>
    <xf numFmtId="0" fontId="50" fillId="19" borderId="8" xfId="2" applyFont="1" applyFill="1" applyBorder="1" applyAlignment="1" applyProtection="1">
      <alignment horizontal="right"/>
    </xf>
    <xf numFmtId="0" fontId="50" fillId="12" borderId="8" xfId="2" applyFont="1" applyFill="1" applyBorder="1" applyAlignment="1" applyProtection="1">
      <alignment horizontal="right"/>
    </xf>
    <xf numFmtId="3" fontId="52" fillId="10" borderId="0" xfId="2" applyNumberFormat="1" applyFont="1" applyFill="1" applyProtection="1"/>
    <xf numFmtId="3" fontId="47" fillId="17" borderId="0" xfId="2" applyNumberFormat="1" applyFont="1" applyFill="1" applyProtection="1"/>
    <xf numFmtId="3" fontId="47" fillId="17" borderId="8" xfId="2" applyNumberFormat="1" applyFont="1" applyFill="1" applyBorder="1" applyAlignment="1" applyProtection="1">
      <alignment vertical="center"/>
      <protection locked="0"/>
    </xf>
    <xf numFmtId="3" fontId="47" fillId="17" borderId="0" xfId="2" applyNumberFormat="1" applyFont="1" applyFill="1" applyAlignment="1" applyProtection="1">
      <alignment vertical="center"/>
    </xf>
    <xf numFmtId="3" fontId="47" fillId="17" borderId="8" xfId="2" applyNumberFormat="1" applyFont="1" applyFill="1" applyBorder="1" applyAlignment="1" applyProtection="1">
      <alignment vertical="center"/>
    </xf>
    <xf numFmtId="3" fontId="50" fillId="19" borderId="8" xfId="2" applyNumberFormat="1" applyFont="1" applyFill="1" applyBorder="1" applyProtection="1"/>
    <xf numFmtId="3" fontId="53" fillId="19" borderId="0" xfId="2" applyNumberFormat="1" applyFont="1" applyFill="1" applyProtection="1"/>
    <xf numFmtId="3" fontId="50" fillId="12" borderId="8" xfId="2" applyNumberFormat="1" applyFont="1" applyFill="1" applyBorder="1" applyProtection="1"/>
    <xf numFmtId="3" fontId="50" fillId="12" borderId="0" xfId="2" applyNumberFormat="1" applyFont="1" applyFill="1" applyProtection="1"/>
    <xf numFmtId="3" fontId="47" fillId="17" borderId="0" xfId="2" applyNumberFormat="1" applyFont="1" applyFill="1" applyAlignment="1" applyProtection="1">
      <alignment horizontal="right"/>
    </xf>
    <xf numFmtId="3" fontId="51" fillId="17" borderId="0" xfId="2" applyNumberFormat="1" applyFont="1" applyFill="1" applyProtection="1"/>
    <xf numFmtId="9" fontId="47" fillId="0" borderId="0" xfId="2" applyNumberFormat="1" applyFont="1" applyAlignment="1" applyProtection="1">
      <alignment horizontal="center"/>
    </xf>
    <xf numFmtId="3" fontId="30" fillId="0" borderId="0" xfId="0" applyNumberFormat="1" applyFont="1" applyProtection="1"/>
    <xf numFmtId="1" fontId="11" fillId="3" borderId="0" xfId="0" applyNumberFormat="1" applyFont="1" applyFill="1" applyBorder="1" applyAlignment="1" applyProtection="1">
      <alignment horizontal="center"/>
      <protection locked="0"/>
    </xf>
    <xf numFmtId="0" fontId="0" fillId="0" borderId="17" xfId="0" applyBorder="1" applyProtection="1"/>
    <xf numFmtId="0" fontId="12" fillId="3" borderId="9" xfId="0" applyFont="1" applyFill="1" applyBorder="1" applyAlignment="1" applyProtection="1">
      <alignment horizontal="right"/>
    </xf>
    <xf numFmtId="0" fontId="0" fillId="17" borderId="9" xfId="0" applyFill="1" applyBorder="1" applyProtection="1"/>
    <xf numFmtId="37" fontId="50" fillId="19" borderId="8" xfId="2" applyNumberFormat="1" applyFont="1" applyFill="1" applyBorder="1" applyProtection="1"/>
    <xf numFmtId="165" fontId="5" fillId="0" borderId="0" xfId="0" applyNumberFormat="1" applyFont="1" applyBorder="1"/>
    <xf numFmtId="0" fontId="0" fillId="3" borderId="0" xfId="0" applyFill="1" applyBorder="1" applyAlignment="1" applyProtection="1">
      <alignment vertical="justify" wrapText="1"/>
    </xf>
    <xf numFmtId="3" fontId="54" fillId="17" borderId="8" xfId="2" applyNumberFormat="1" applyFont="1" applyFill="1" applyBorder="1" applyAlignment="1" applyProtection="1">
      <alignment vertical="center"/>
      <protection locked="0"/>
    </xf>
    <xf numFmtId="3" fontId="54" fillId="20" borderId="28" xfId="2" applyNumberFormat="1" applyFont="1" applyFill="1" applyBorder="1" applyAlignment="1" applyProtection="1">
      <alignment horizontal="right" vertical="center"/>
    </xf>
    <xf numFmtId="3" fontId="54" fillId="20" borderId="11" xfId="2" applyNumberFormat="1" applyFont="1" applyFill="1" applyBorder="1" applyAlignment="1" applyProtection="1">
      <alignment horizontal="right" vertical="center"/>
    </xf>
    <xf numFmtId="164" fontId="30" fillId="0" borderId="44" xfId="0" applyNumberFormat="1" applyFont="1" applyFill="1" applyBorder="1" applyAlignment="1" applyProtection="1">
      <alignment horizontal="center" vertical="center" wrapText="1"/>
    </xf>
    <xf numFmtId="41" fontId="30" fillId="0" borderId="44" xfId="0" applyNumberFormat="1" applyFont="1" applyBorder="1" applyAlignment="1" applyProtection="1">
      <alignment horizontal="right" vertical="center"/>
    </xf>
    <xf numFmtId="0" fontId="55" fillId="0" borderId="0" xfId="0" applyFont="1" applyFill="1" applyBorder="1" applyAlignment="1">
      <alignment horizontal="center" vertical="center"/>
    </xf>
    <xf numFmtId="0" fontId="55" fillId="0" borderId="0" xfId="0" applyFont="1" applyFill="1" applyBorder="1" applyAlignment="1">
      <alignment vertical="center" wrapText="1"/>
    </xf>
    <xf numFmtId="0" fontId="55" fillId="0" borderId="0" xfId="0" applyFont="1" applyFill="1" applyAlignment="1">
      <alignment horizontal="center" vertical="center"/>
    </xf>
    <xf numFmtId="0" fontId="55" fillId="0" borderId="0" xfId="0" applyFont="1" applyFill="1" applyAlignment="1">
      <alignment vertical="center" wrapText="1"/>
    </xf>
    <xf numFmtId="9" fontId="55" fillId="0" borderId="0" xfId="0" applyNumberFormat="1" applyFont="1" applyFill="1" applyAlignment="1">
      <alignment vertical="center" wrapText="1"/>
    </xf>
    <xf numFmtId="0" fontId="0" fillId="0" borderId="0" xfId="0"/>
    <xf numFmtId="0" fontId="51" fillId="8" borderId="44" xfId="0" applyFont="1" applyFill="1" applyBorder="1" applyAlignment="1">
      <alignment vertical="center" wrapText="1"/>
    </xf>
    <xf numFmtId="0" fontId="51" fillId="8" borderId="44" xfId="0" applyFont="1" applyFill="1" applyBorder="1" applyAlignment="1">
      <alignment horizontal="center" vertical="center"/>
    </xf>
    <xf numFmtId="0" fontId="47" fillId="0" borderId="44" xfId="0" applyFont="1" applyFill="1" applyBorder="1" applyAlignment="1">
      <alignment vertical="center" wrapText="1"/>
    </xf>
    <xf numFmtId="0" fontId="47" fillId="9" borderId="44" xfId="0" applyFont="1" applyFill="1" applyBorder="1" applyAlignment="1">
      <alignment horizontal="center" vertical="center"/>
    </xf>
    <xf numFmtId="0" fontId="47" fillId="8" borderId="44" xfId="0" applyFont="1" applyFill="1" applyBorder="1" applyAlignment="1">
      <alignment horizontal="center" vertical="center"/>
    </xf>
    <xf numFmtId="164" fontId="30" fillId="8" borderId="44" xfId="0" applyNumberFormat="1" applyFont="1" applyFill="1" applyBorder="1" applyAlignment="1" applyProtection="1">
      <alignment horizontal="center" vertical="center" wrapText="1"/>
    </xf>
    <xf numFmtId="41" fontId="30" fillId="8" borderId="44" xfId="0" applyNumberFormat="1" applyFont="1" applyFill="1" applyBorder="1" applyAlignment="1" applyProtection="1">
      <alignment horizontal="right" vertical="center"/>
    </xf>
    <xf numFmtId="0" fontId="51" fillId="9" borderId="44" xfId="0" applyFont="1" applyFill="1" applyBorder="1" applyAlignment="1">
      <alignment vertical="center" wrapText="1"/>
    </xf>
    <xf numFmtId="0" fontId="0" fillId="0" borderId="0" xfId="0"/>
    <xf numFmtId="49" fontId="28" fillId="10" borderId="0" xfId="0" applyNumberFormat="1" applyFont="1" applyFill="1" applyBorder="1" applyAlignment="1">
      <alignment horizontal="center" vertical="center"/>
    </xf>
    <xf numFmtId="49" fontId="28" fillId="10" borderId="0" xfId="0" applyNumberFormat="1" applyFont="1" applyFill="1" applyAlignment="1">
      <alignment horizontal="center" vertical="center"/>
    </xf>
    <xf numFmtId="0" fontId="0" fillId="0" borderId="0" xfId="0"/>
    <xf numFmtId="10" fontId="51" fillId="17" borderId="8" xfId="4" applyNumberFormat="1" applyFont="1" applyFill="1" applyBorder="1" applyAlignment="1" applyProtection="1">
      <alignment horizontal="center" vertical="center"/>
    </xf>
    <xf numFmtId="10" fontId="50" fillId="19" borderId="8" xfId="4" applyNumberFormat="1" applyFont="1" applyFill="1" applyBorder="1" applyAlignment="1" applyProtection="1">
      <alignment horizontal="center" vertical="center"/>
    </xf>
    <xf numFmtId="10" fontId="50" fillId="12" borderId="8" xfId="4" applyNumberFormat="1" applyFont="1" applyFill="1" applyBorder="1" applyAlignment="1" applyProtection="1">
      <alignment horizontal="center" vertical="center"/>
    </xf>
    <xf numFmtId="49" fontId="56" fillId="10" borderId="0" xfId="0" applyNumberFormat="1" applyFont="1" applyFill="1" applyAlignment="1">
      <alignment horizontal="center" vertical="center"/>
    </xf>
    <xf numFmtId="0" fontId="57" fillId="0" borderId="0" xfId="0" applyFont="1"/>
    <xf numFmtId="49" fontId="33" fillId="0" borderId="0" xfId="0" applyNumberFormat="1" applyFont="1" applyAlignment="1">
      <alignment horizontal="center" vertical="center"/>
    </xf>
    <xf numFmtId="168" fontId="30" fillId="0" borderId="39" xfId="0" applyNumberFormat="1" applyFont="1" applyFill="1" applyBorder="1" applyAlignment="1">
      <alignment horizontal="center" vertical="center"/>
    </xf>
    <xf numFmtId="172" fontId="30" fillId="0" borderId="0" xfId="0" applyNumberFormat="1" applyFont="1" applyFill="1" applyBorder="1" applyAlignment="1">
      <alignment horizontal="right" vertical="center"/>
    </xf>
    <xf numFmtId="172" fontId="55" fillId="0" borderId="0" xfId="0" applyNumberFormat="1" applyFont="1" applyFill="1" applyBorder="1" applyAlignment="1">
      <alignment horizontal="right" vertical="center"/>
    </xf>
    <xf numFmtId="172" fontId="30" fillId="0" borderId="0" xfId="0" applyNumberFormat="1" applyFont="1" applyFill="1" applyAlignment="1">
      <alignment horizontal="right" vertical="center"/>
    </xf>
    <xf numFmtId="172" fontId="55" fillId="0" borderId="0" xfId="0" applyNumberFormat="1" applyFont="1" applyFill="1" applyAlignment="1">
      <alignment horizontal="right" vertical="center"/>
    </xf>
    <xf numFmtId="0" fontId="30" fillId="0" borderId="0" xfId="0" applyFont="1" applyFill="1" applyAlignment="1">
      <alignment horizontal="right" vertical="center"/>
    </xf>
    <xf numFmtId="0" fontId="0" fillId="17" borderId="0" xfId="0" applyFill="1" applyAlignment="1" applyProtection="1">
      <alignment vertical="center"/>
    </xf>
    <xf numFmtId="0" fontId="9" fillId="17" borderId="0" xfId="0" applyFont="1" applyFill="1" applyAlignment="1" applyProtection="1">
      <alignment vertical="top"/>
    </xf>
    <xf numFmtId="164" fontId="7" fillId="3" borderId="0" xfId="0" applyNumberFormat="1" applyFont="1" applyFill="1" applyBorder="1" applyAlignment="1" applyProtection="1">
      <alignment horizontal="center"/>
    </xf>
    <xf numFmtId="0" fontId="11" fillId="3" borderId="0" xfId="0" applyFont="1" applyFill="1" applyBorder="1" applyAlignment="1" applyProtection="1">
      <alignment horizontal="center" vertical="center"/>
    </xf>
    <xf numFmtId="0" fontId="29" fillId="3" borderId="0" xfId="0" applyFont="1" applyFill="1" applyProtection="1"/>
    <xf numFmtId="0" fontId="0" fillId="17" borderId="0" xfId="0" applyFill="1" applyAlignment="1" applyProtection="1">
      <alignment horizontal="left"/>
    </xf>
    <xf numFmtId="0" fontId="58" fillId="3" borderId="0" xfId="0" applyFont="1" applyFill="1" applyBorder="1" applyAlignment="1" applyProtection="1"/>
    <xf numFmtId="0" fontId="11" fillId="17" borderId="5" xfId="0" applyFont="1" applyFill="1" applyBorder="1" applyProtection="1"/>
    <xf numFmtId="0" fontId="0" fillId="17" borderId="0" xfId="0" applyFill="1" applyBorder="1" applyProtection="1"/>
    <xf numFmtId="0" fontId="11" fillId="4" borderId="2" xfId="0" applyFont="1" applyFill="1" applyBorder="1" applyProtection="1"/>
    <xf numFmtId="0" fontId="11" fillId="17" borderId="6" xfId="0" applyFont="1" applyFill="1" applyBorder="1" applyProtection="1"/>
    <xf numFmtId="0" fontId="11" fillId="17" borderId="0" xfId="0" applyFont="1" applyFill="1" applyBorder="1" applyProtection="1"/>
    <xf numFmtId="0" fontId="12" fillId="17" borderId="0" xfId="0" applyFont="1" applyFill="1" applyBorder="1" applyProtection="1"/>
    <xf numFmtId="168" fontId="11" fillId="3" borderId="0" xfId="0" applyNumberFormat="1" applyFont="1" applyFill="1" applyBorder="1" applyAlignment="1" applyProtection="1">
      <alignment horizontal="center"/>
    </xf>
    <xf numFmtId="166" fontId="11" fillId="3" borderId="0" xfId="0" applyNumberFormat="1" applyFont="1" applyFill="1" applyBorder="1" applyAlignment="1" applyProtection="1">
      <alignment horizontal="center"/>
      <protection locked="0"/>
    </xf>
    <xf numFmtId="0" fontId="0" fillId="17" borderId="0" xfId="0" applyFill="1" applyBorder="1" applyAlignment="1" applyProtection="1">
      <alignment horizontal="right"/>
    </xf>
    <xf numFmtId="0" fontId="11" fillId="4" borderId="22" xfId="0" applyFont="1" applyFill="1" applyBorder="1" applyProtection="1"/>
    <xf numFmtId="0" fontId="11" fillId="4" borderId="3" xfId="0" applyFont="1" applyFill="1" applyBorder="1" applyProtection="1"/>
    <xf numFmtId="0" fontId="11" fillId="3" borderId="3" xfId="0" applyFont="1" applyFill="1" applyBorder="1" applyProtection="1"/>
    <xf numFmtId="0" fontId="0" fillId="0" borderId="0" xfId="0"/>
    <xf numFmtId="0" fontId="31" fillId="21" borderId="55" xfId="0" applyFont="1" applyFill="1" applyBorder="1" applyAlignment="1">
      <alignment horizontal="center" vertical="center"/>
    </xf>
    <xf numFmtId="0" fontId="31" fillId="21" borderId="55" xfId="0" applyFont="1" applyFill="1" applyBorder="1" applyAlignment="1">
      <alignment horizontal="center" vertical="center" wrapText="1"/>
    </xf>
    <xf numFmtId="0" fontId="0" fillId="0" borderId="55" xfId="0" applyBorder="1"/>
    <xf numFmtId="172" fontId="0" fillId="0" borderId="55" xfId="0" applyNumberFormat="1" applyBorder="1" applyAlignment="1">
      <alignment vertical="center"/>
    </xf>
    <xf numFmtId="0" fontId="0" fillId="0" borderId="55" xfId="0" applyBorder="1" applyAlignment="1">
      <alignment vertical="center" wrapText="1"/>
    </xf>
    <xf numFmtId="0" fontId="0" fillId="0" borderId="55" xfId="0" applyBorder="1" applyAlignment="1">
      <alignment horizontal="justify" vertical="center" wrapText="1"/>
    </xf>
    <xf numFmtId="0" fontId="0" fillId="0" borderId="55" xfId="0" applyFill="1" applyBorder="1" applyAlignment="1">
      <alignment vertical="center" wrapText="1"/>
    </xf>
    <xf numFmtId="4" fontId="30" fillId="0" borderId="0" xfId="1" applyNumberFormat="1" applyFont="1" applyAlignment="1">
      <alignment horizontal="right" vertical="center"/>
    </xf>
    <xf numFmtId="9" fontId="30" fillId="0" borderId="0" xfId="4" applyFont="1" applyAlignment="1">
      <alignment horizontal="right" vertical="center"/>
    </xf>
    <xf numFmtId="10" fontId="30" fillId="0" borderId="0" xfId="4" applyNumberFormat="1" applyFont="1" applyAlignment="1">
      <alignment horizontal="right" vertical="center"/>
    </xf>
    <xf numFmtId="4" fontId="0" fillId="0" borderId="0" xfId="0" applyNumberFormat="1" applyFill="1" applyBorder="1" applyAlignment="1">
      <alignment horizontal="center"/>
    </xf>
    <xf numFmtId="4" fontId="30" fillId="0" borderId="0" xfId="0" applyNumberFormat="1" applyFont="1" applyAlignment="1">
      <alignment horizontal="right" vertical="center"/>
    </xf>
    <xf numFmtId="10" fontId="30" fillId="0" borderId="0" xfId="0" applyNumberFormat="1" applyFont="1" applyAlignment="1">
      <alignment horizontal="right" vertical="center"/>
    </xf>
    <xf numFmtId="164" fontId="0" fillId="0" borderId="0" xfId="0" applyNumberFormat="1" applyFill="1" applyBorder="1" applyAlignment="1">
      <alignment horizontal="left"/>
    </xf>
    <xf numFmtId="41" fontId="30" fillId="22" borderId="8" xfId="0" applyNumberFormat="1" applyFont="1" applyFill="1" applyBorder="1" applyAlignment="1">
      <alignment horizontal="right" vertical="center"/>
    </xf>
    <xf numFmtId="4" fontId="1" fillId="0" borderId="0" xfId="0" applyNumberFormat="1" applyFont="1" applyBorder="1"/>
    <xf numFmtId="4" fontId="0" fillId="0" borderId="0" xfId="0" applyNumberFormat="1"/>
    <xf numFmtId="10" fontId="1" fillId="0" borderId="0" xfId="4" applyNumberFormat="1" applyFont="1" applyBorder="1"/>
    <xf numFmtId="41" fontId="0" fillId="22" borderId="8" xfId="0" applyNumberFormat="1" applyFill="1" applyBorder="1"/>
    <xf numFmtId="10" fontId="26" fillId="0" borderId="0" xfId="4" applyNumberFormat="1" applyFont="1"/>
    <xf numFmtId="10" fontId="26" fillId="0" borderId="0" xfId="4" applyNumberFormat="1" applyFont="1" applyAlignment="1">
      <alignment vertical="center"/>
    </xf>
    <xf numFmtId="10" fontId="0" fillId="0" borderId="0" xfId="0" applyNumberFormat="1" applyAlignment="1">
      <alignment horizontal="center" vertical="center"/>
    </xf>
    <xf numFmtId="10" fontId="42" fillId="18" borderId="0" xfId="0" applyNumberFormat="1" applyFont="1" applyFill="1" applyBorder="1" applyAlignment="1">
      <alignment horizontal="center" vertical="center"/>
    </xf>
    <xf numFmtId="10" fontId="42" fillId="18" borderId="64" xfId="4" applyNumberFormat="1" applyFont="1" applyFill="1" applyBorder="1" applyAlignment="1">
      <alignment horizontal="center" vertical="center"/>
    </xf>
    <xf numFmtId="164" fontId="0" fillId="0" borderId="0" xfId="0" applyNumberFormat="1" applyFill="1" applyBorder="1" applyAlignment="1">
      <alignment horizontal="right"/>
    </xf>
    <xf numFmtId="0" fontId="25" fillId="17" borderId="0" xfId="0" applyFont="1" applyFill="1" applyBorder="1" applyProtection="1"/>
    <xf numFmtId="0" fontId="0" fillId="17" borderId="0" xfId="0" applyFill="1" applyBorder="1" applyAlignment="1" applyProtection="1">
      <alignment horizontal="center"/>
    </xf>
    <xf numFmtId="0" fontId="0" fillId="17" borderId="5" xfId="0" applyFill="1" applyBorder="1" applyAlignment="1" applyProtection="1">
      <alignment horizontal="justify" vertical="center"/>
      <protection locked="0"/>
    </xf>
    <xf numFmtId="0" fontId="0" fillId="17" borderId="0" xfId="0" applyFill="1" applyBorder="1" applyAlignment="1" applyProtection="1">
      <alignment horizontal="justify" vertical="center"/>
      <protection locked="0"/>
    </xf>
    <xf numFmtId="0" fontId="0" fillId="17" borderId="7" xfId="0" applyFill="1" applyBorder="1" applyAlignment="1" applyProtection="1">
      <alignment horizontal="justify" vertical="center"/>
      <protection locked="0"/>
    </xf>
    <xf numFmtId="0" fontId="0" fillId="17" borderId="20" xfId="0" applyFill="1" applyBorder="1" applyAlignment="1" applyProtection="1">
      <alignment horizontal="justify" vertical="center"/>
      <protection locked="0"/>
    </xf>
    <xf numFmtId="0" fontId="0" fillId="17" borderId="1" xfId="0" applyFill="1" applyBorder="1" applyAlignment="1" applyProtection="1">
      <alignment horizontal="justify" vertical="center"/>
      <protection locked="0"/>
    </xf>
    <xf numFmtId="0" fontId="0" fillId="17" borderId="21" xfId="0" applyFill="1" applyBorder="1" applyAlignment="1" applyProtection="1">
      <alignment horizontal="justify" vertical="center"/>
      <protection locked="0"/>
    </xf>
    <xf numFmtId="0" fontId="0" fillId="17" borderId="2" xfId="0" applyFill="1" applyBorder="1" applyAlignment="1" applyProtection="1">
      <alignment horizontal="justify" vertical="center"/>
      <protection locked="0"/>
    </xf>
    <xf numFmtId="0" fontId="0" fillId="17" borderId="3" xfId="0" applyFill="1" applyBorder="1" applyAlignment="1" applyProtection="1">
      <alignment horizontal="justify" vertical="center"/>
      <protection locked="0"/>
    </xf>
    <xf numFmtId="0" fontId="0" fillId="17" borderId="4" xfId="0" applyFill="1" applyBorder="1" applyAlignment="1" applyProtection="1">
      <alignment horizontal="justify" vertical="center"/>
      <protection locked="0"/>
    </xf>
    <xf numFmtId="0" fontId="0" fillId="17" borderId="30" xfId="0" applyFill="1" applyBorder="1" applyAlignment="1" applyProtection="1">
      <alignment horizontal="center"/>
    </xf>
    <xf numFmtId="0" fontId="0" fillId="17" borderId="31" xfId="0" applyFill="1" applyBorder="1" applyAlignment="1" applyProtection="1">
      <alignment horizontal="center"/>
    </xf>
    <xf numFmtId="0" fontId="0" fillId="17" borderId="32" xfId="0" applyFill="1" applyBorder="1" applyAlignment="1" applyProtection="1">
      <alignment horizontal="center"/>
    </xf>
    <xf numFmtId="0" fontId="29" fillId="17" borderId="30" xfId="0" applyFont="1" applyFill="1" applyBorder="1" applyAlignment="1" applyProtection="1">
      <alignment horizontal="center"/>
      <protection locked="0"/>
    </xf>
    <xf numFmtId="0" fontId="29" fillId="17" borderId="31" xfId="0" applyFont="1" applyFill="1" applyBorder="1" applyAlignment="1" applyProtection="1">
      <alignment horizontal="center"/>
      <protection locked="0"/>
    </xf>
    <xf numFmtId="0" fontId="29" fillId="17" borderId="32" xfId="0" applyFont="1" applyFill="1" applyBorder="1" applyAlignment="1" applyProtection="1">
      <alignment horizontal="center"/>
      <protection locked="0"/>
    </xf>
    <xf numFmtId="0" fontId="29" fillId="17" borderId="30" xfId="0" applyFont="1" applyFill="1" applyBorder="1" applyAlignment="1" applyProtection="1">
      <alignment horizontal="center"/>
    </xf>
    <xf numFmtId="0" fontId="29" fillId="17" borderId="31" xfId="0" applyFont="1" applyFill="1" applyBorder="1" applyAlignment="1" applyProtection="1">
      <alignment horizontal="center"/>
    </xf>
    <xf numFmtId="0" fontId="29" fillId="17" borderId="32" xfId="0" applyFont="1" applyFill="1" applyBorder="1" applyAlignment="1" applyProtection="1">
      <alignment horizontal="center"/>
    </xf>
    <xf numFmtId="0" fontId="13" fillId="0" borderId="8" xfId="0" applyFont="1" applyBorder="1" applyAlignment="1" applyProtection="1">
      <alignment horizontal="justify" vertical="center" wrapText="1"/>
    </xf>
    <xf numFmtId="0" fontId="16" fillId="0" borderId="8" xfId="0" applyFont="1" applyBorder="1" applyAlignment="1" applyProtection="1">
      <alignment horizontal="justify" vertical="center" wrapText="1"/>
    </xf>
    <xf numFmtId="0" fontId="30" fillId="0" borderId="15" xfId="0" applyNumberFormat="1" applyFont="1" applyBorder="1" applyAlignment="1" applyProtection="1">
      <alignment horizontal="justify" vertical="center" wrapText="1"/>
    </xf>
    <xf numFmtId="0" fontId="30" fillId="0" borderId="16" xfId="0" applyNumberFormat="1" applyFont="1" applyBorder="1" applyAlignment="1" applyProtection="1">
      <alignment horizontal="justify" vertical="center" wrapText="1"/>
    </xf>
    <xf numFmtId="0" fontId="30" fillId="0" borderId="18" xfId="0" applyNumberFormat="1" applyFont="1" applyBorder="1" applyAlignment="1" applyProtection="1">
      <alignment horizontal="justify" vertical="center" wrapText="1"/>
    </xf>
    <xf numFmtId="0" fontId="30" fillId="0" borderId="6" xfId="0" applyNumberFormat="1" applyFont="1" applyBorder="1" applyAlignment="1" applyProtection="1">
      <alignment horizontal="justify" vertical="center" wrapText="1"/>
    </xf>
    <xf numFmtId="0" fontId="30" fillId="0" borderId="0" xfId="0" applyNumberFormat="1" applyFont="1" applyBorder="1" applyAlignment="1" applyProtection="1">
      <alignment horizontal="justify" vertical="center" wrapText="1"/>
    </xf>
    <xf numFmtId="0" fontId="30" fillId="0" borderId="7" xfId="0" applyNumberFormat="1" applyFont="1" applyBorder="1" applyAlignment="1" applyProtection="1">
      <alignment horizontal="justify" vertical="center" wrapText="1"/>
    </xf>
    <xf numFmtId="0" fontId="30" fillId="0" borderId="13" xfId="0" applyNumberFormat="1" applyFont="1" applyBorder="1" applyAlignment="1" applyProtection="1">
      <alignment horizontal="justify" vertical="center" wrapText="1"/>
    </xf>
    <xf numFmtId="0" fontId="30" fillId="0" borderId="11" xfId="0" applyNumberFormat="1" applyFont="1" applyBorder="1" applyAlignment="1" applyProtection="1">
      <alignment horizontal="justify" vertical="center" wrapText="1"/>
    </xf>
    <xf numFmtId="0" fontId="30" fillId="0" borderId="14" xfId="0" applyNumberFormat="1" applyFont="1" applyBorder="1" applyAlignment="1" applyProtection="1">
      <alignment horizontal="justify" vertical="center" wrapText="1"/>
    </xf>
    <xf numFmtId="2" fontId="0" fillId="0" borderId="8" xfId="0" applyNumberFormat="1" applyBorder="1" applyAlignment="1" applyProtection="1">
      <alignment horizontal="center" vertical="center" wrapText="1"/>
    </xf>
    <xf numFmtId="0" fontId="29" fillId="17" borderId="1" xfId="0" applyFont="1" applyFill="1" applyBorder="1" applyAlignment="1" applyProtection="1">
      <alignment horizontal="center"/>
      <protection locked="0"/>
    </xf>
    <xf numFmtId="0" fontId="29" fillId="17" borderId="0" xfId="0" applyFont="1" applyFill="1" applyAlignment="1" applyProtection="1">
      <alignment horizontal="center"/>
    </xf>
    <xf numFmtId="0" fontId="29" fillId="17" borderId="1" xfId="0" applyFont="1" applyFill="1" applyBorder="1" applyAlignment="1" applyProtection="1">
      <protection locked="0"/>
    </xf>
    <xf numFmtId="0" fontId="30" fillId="0" borderId="15" xfId="0" applyFont="1" applyBorder="1" applyAlignment="1" applyProtection="1">
      <alignment horizontal="justify" vertical="center" wrapText="1"/>
    </xf>
    <xf numFmtId="0" fontId="30" fillId="0" borderId="16" xfId="0" applyFont="1" applyBorder="1" applyAlignment="1" applyProtection="1">
      <alignment horizontal="justify" vertical="center" wrapText="1"/>
    </xf>
    <xf numFmtId="0" fontId="30" fillId="0" borderId="18" xfId="0" applyFont="1" applyBorder="1" applyAlignment="1" applyProtection="1">
      <alignment horizontal="justify" vertical="center" wrapText="1"/>
    </xf>
    <xf numFmtId="0" fontId="30" fillId="0" borderId="6" xfId="0" applyFont="1" applyBorder="1" applyAlignment="1" applyProtection="1">
      <alignment horizontal="justify" vertical="center" wrapText="1"/>
    </xf>
    <xf numFmtId="0" fontId="30" fillId="0" borderId="0" xfId="0" applyFont="1" applyBorder="1" applyAlignment="1" applyProtection="1">
      <alignment horizontal="justify" vertical="center" wrapText="1"/>
    </xf>
    <xf numFmtId="0" fontId="30" fillId="0" borderId="7" xfId="0" applyFont="1" applyBorder="1" applyAlignment="1" applyProtection="1">
      <alignment horizontal="justify" vertical="center" wrapText="1"/>
    </xf>
    <xf numFmtId="0" fontId="30" fillId="0" borderId="13" xfId="0" applyFont="1" applyBorder="1" applyAlignment="1" applyProtection="1">
      <alignment horizontal="justify" vertical="center" wrapText="1"/>
    </xf>
    <xf numFmtId="0" fontId="30" fillId="0" borderId="11" xfId="0" applyFont="1" applyBorder="1" applyAlignment="1" applyProtection="1">
      <alignment horizontal="justify" vertical="center" wrapText="1"/>
    </xf>
    <xf numFmtId="0" fontId="30" fillId="0" borderId="14" xfId="0" applyFont="1" applyBorder="1" applyAlignment="1" applyProtection="1">
      <alignment horizontal="justify" vertical="center" wrapText="1"/>
    </xf>
    <xf numFmtId="0" fontId="13" fillId="0" borderId="19" xfId="0" applyFont="1" applyBorder="1" applyAlignment="1" applyProtection="1">
      <alignment horizontal="left" vertical="center" wrapText="1"/>
    </xf>
    <xf numFmtId="0" fontId="13" fillId="0" borderId="16" xfId="0" applyFont="1" applyBorder="1" applyAlignment="1" applyProtection="1">
      <alignment horizontal="left" vertical="center" wrapText="1"/>
    </xf>
    <xf numFmtId="0" fontId="13" fillId="0" borderId="17" xfId="0" applyFont="1" applyBorder="1" applyAlignment="1" applyProtection="1">
      <alignment horizontal="left" vertical="center" wrapText="1"/>
    </xf>
    <xf numFmtId="0" fontId="13" fillId="0" borderId="5" xfId="0" applyFont="1" applyBorder="1" applyAlignment="1" applyProtection="1">
      <alignment horizontal="left" vertical="center" wrapText="1"/>
    </xf>
    <xf numFmtId="0" fontId="13" fillId="0" borderId="0" xfId="0" applyFont="1" applyBorder="1" applyAlignment="1" applyProtection="1">
      <alignment horizontal="left" vertical="center" wrapText="1"/>
    </xf>
    <xf numFmtId="0" fontId="13" fillId="0" borderId="9" xfId="0" applyFont="1" applyBorder="1" applyAlignment="1" applyProtection="1">
      <alignment horizontal="left" vertical="center" wrapText="1"/>
    </xf>
    <xf numFmtId="0" fontId="13" fillId="0" borderId="10" xfId="0" applyFont="1" applyBorder="1" applyAlignment="1" applyProtection="1">
      <alignment horizontal="left" vertical="center" wrapText="1"/>
    </xf>
    <xf numFmtId="0" fontId="13" fillId="0" borderId="11" xfId="0" applyFont="1" applyBorder="1" applyAlignment="1" applyProtection="1">
      <alignment horizontal="left" vertical="center" wrapText="1"/>
    </xf>
    <xf numFmtId="0" fontId="13" fillId="0" borderId="12" xfId="0" applyFont="1" applyBorder="1" applyAlignment="1" applyProtection="1">
      <alignment horizontal="left" vertical="center" wrapText="1"/>
    </xf>
    <xf numFmtId="0" fontId="30" fillId="0" borderId="23" xfId="0" applyNumberFormat="1" applyFont="1" applyBorder="1" applyAlignment="1" applyProtection="1">
      <alignment horizontal="justify" vertical="center" wrapText="1"/>
    </xf>
    <xf numFmtId="0" fontId="30" fillId="0" borderId="1" xfId="0" applyNumberFormat="1" applyFont="1" applyBorder="1" applyAlignment="1" applyProtection="1">
      <alignment horizontal="justify" vertical="center" wrapText="1"/>
    </xf>
    <xf numFmtId="0" fontId="30" fillId="0" borderId="21" xfId="0" applyNumberFormat="1" applyFont="1" applyBorder="1" applyAlignment="1" applyProtection="1">
      <alignment horizontal="justify" vertical="center" wrapText="1"/>
    </xf>
    <xf numFmtId="0" fontId="16" fillId="0" borderId="34" xfId="0" applyFont="1" applyBorder="1" applyAlignment="1" applyProtection="1">
      <alignment horizontal="justify" vertical="center" wrapText="1"/>
    </xf>
    <xf numFmtId="0" fontId="13" fillId="0" borderId="15" xfId="0" applyFont="1" applyBorder="1" applyAlignment="1" applyProtection="1">
      <alignment horizontal="center" vertical="center" wrapText="1"/>
    </xf>
    <xf numFmtId="0" fontId="13" fillId="0" borderId="16" xfId="0" applyFont="1" applyBorder="1" applyAlignment="1" applyProtection="1">
      <alignment horizontal="center" vertical="center" wrapText="1"/>
    </xf>
    <xf numFmtId="0" fontId="13" fillId="0" borderId="17"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9" xfId="0" applyFont="1" applyBorder="1" applyAlignment="1" applyProtection="1">
      <alignment horizontal="center" vertical="center" wrapText="1"/>
    </xf>
    <xf numFmtId="0" fontId="13" fillId="0" borderId="13"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3" fillId="0" borderId="12" xfId="0" applyFont="1" applyBorder="1" applyAlignment="1" applyProtection="1">
      <alignment horizontal="center" vertical="center" wrapText="1"/>
    </xf>
    <xf numFmtId="0" fontId="13" fillId="0" borderId="15" xfId="0" applyFont="1" applyBorder="1" applyAlignment="1" applyProtection="1">
      <alignment horizontal="justify" vertical="center" wrapText="1"/>
    </xf>
    <xf numFmtId="0" fontId="0" fillId="0" borderId="16" xfId="0" applyBorder="1"/>
    <xf numFmtId="0" fontId="0" fillId="0" borderId="17" xfId="0" applyBorder="1"/>
    <xf numFmtId="0" fontId="0" fillId="0" borderId="6" xfId="0" applyBorder="1"/>
    <xf numFmtId="0" fontId="0" fillId="0" borderId="0" xfId="0"/>
    <xf numFmtId="0" fontId="0" fillId="0" borderId="9" xfId="0" applyBorder="1"/>
    <xf numFmtId="0" fontId="0" fillId="0" borderId="13" xfId="0" applyBorder="1"/>
    <xf numFmtId="0" fontId="0" fillId="0" borderId="11" xfId="0" applyBorder="1"/>
    <xf numFmtId="0" fontId="0" fillId="0" borderId="12" xfId="0" applyBorder="1"/>
    <xf numFmtId="0" fontId="0" fillId="3" borderId="0" xfId="0" applyFill="1" applyBorder="1" applyAlignment="1" applyProtection="1">
      <alignment vertical="top" wrapText="1"/>
    </xf>
    <xf numFmtId="0" fontId="0" fillId="3" borderId="0" xfId="0" applyFill="1" applyBorder="1" applyAlignment="1" applyProtection="1">
      <alignment horizontal="center" vertical="center" wrapText="1"/>
      <protection locked="0"/>
    </xf>
    <xf numFmtId="0" fontId="0" fillId="3" borderId="0" xfId="0" applyFill="1" applyBorder="1" applyAlignment="1" applyProtection="1">
      <alignment vertical="justify" wrapText="1"/>
    </xf>
    <xf numFmtId="1" fontId="11" fillId="3" borderId="28" xfId="0" applyNumberFormat="1" applyFont="1" applyFill="1" applyBorder="1" applyAlignment="1" applyProtection="1">
      <alignment horizontal="center"/>
      <protection locked="0"/>
    </xf>
    <xf numFmtId="1" fontId="11" fillId="3" borderId="29" xfId="0" applyNumberFormat="1" applyFont="1" applyFill="1" applyBorder="1" applyAlignment="1" applyProtection="1">
      <alignment horizontal="center"/>
      <protection locked="0"/>
    </xf>
    <xf numFmtId="1" fontId="11" fillId="3" borderId="27" xfId="0" applyNumberFormat="1" applyFont="1" applyFill="1" applyBorder="1" applyAlignment="1" applyProtection="1">
      <alignment horizontal="center"/>
      <protection locked="0"/>
    </xf>
    <xf numFmtId="0" fontId="0" fillId="3" borderId="0" xfId="0" applyFill="1" applyBorder="1" applyAlignment="1" applyProtection="1">
      <alignment horizontal="left" vertical="top" wrapText="1"/>
    </xf>
    <xf numFmtId="0" fontId="15" fillId="0" borderId="35" xfId="0" applyFont="1" applyBorder="1" applyAlignment="1" applyProtection="1">
      <alignment horizontal="center"/>
    </xf>
    <xf numFmtId="0" fontId="15" fillId="0" borderId="29" xfId="0" applyFont="1" applyBorder="1" applyAlignment="1" applyProtection="1">
      <alignment horizontal="center"/>
    </xf>
    <xf numFmtId="0" fontId="11" fillId="0" borderId="28" xfId="0" applyFont="1" applyBorder="1" applyAlignment="1" applyProtection="1">
      <alignment horizontal="center"/>
    </xf>
    <xf numFmtId="0" fontId="11" fillId="0" borderId="29" xfId="0" applyFont="1" applyBorder="1" applyAlignment="1" applyProtection="1">
      <alignment horizontal="center"/>
    </xf>
    <xf numFmtId="0" fontId="11" fillId="0" borderId="27" xfId="0" applyFont="1" applyBorder="1" applyAlignment="1" applyProtection="1">
      <alignment horizontal="center"/>
    </xf>
    <xf numFmtId="0" fontId="11" fillId="0" borderId="36" xfId="0" applyFont="1" applyBorder="1" applyAlignment="1" applyProtection="1">
      <alignment horizontal="center"/>
    </xf>
    <xf numFmtId="0" fontId="0" fillId="3" borderId="0" xfId="0" applyFill="1" applyBorder="1" applyAlignment="1" applyProtection="1">
      <alignment horizontal="justify" vertical="top" wrapText="1"/>
    </xf>
    <xf numFmtId="166" fontId="11" fillId="3" borderId="28" xfId="0" applyNumberFormat="1" applyFont="1" applyFill="1" applyBorder="1" applyAlignment="1" applyProtection="1">
      <alignment horizontal="center"/>
      <protection locked="0"/>
    </xf>
    <xf numFmtId="166" fontId="11" fillId="3" borderId="29" xfId="0" applyNumberFormat="1" applyFont="1" applyFill="1" applyBorder="1" applyAlignment="1" applyProtection="1">
      <alignment horizontal="center"/>
      <protection locked="0"/>
    </xf>
    <xf numFmtId="166" fontId="11" fillId="3" borderId="27" xfId="0" applyNumberFormat="1" applyFont="1" applyFill="1" applyBorder="1" applyAlignment="1" applyProtection="1">
      <alignment horizontal="center"/>
      <protection locked="0"/>
    </xf>
    <xf numFmtId="0" fontId="11" fillId="3" borderId="5" xfId="0" applyFont="1" applyFill="1" applyBorder="1" applyAlignment="1" applyProtection="1">
      <alignment horizontal="center"/>
    </xf>
    <xf numFmtId="0" fontId="11" fillId="3" borderId="0" xfId="0" applyFont="1" applyFill="1" applyBorder="1" applyAlignment="1" applyProtection="1">
      <alignment horizontal="center"/>
    </xf>
    <xf numFmtId="0" fontId="11" fillId="3" borderId="9" xfId="0" applyFont="1" applyFill="1" applyBorder="1" applyAlignment="1" applyProtection="1">
      <alignment horizontal="center"/>
    </xf>
    <xf numFmtId="1" fontId="11" fillId="3" borderId="28" xfId="0" applyNumberFormat="1" applyFont="1" applyFill="1" applyBorder="1" applyAlignment="1" applyProtection="1">
      <alignment horizontal="center" vertical="center"/>
    </xf>
    <xf numFmtId="1" fontId="11" fillId="3" borderId="29" xfId="0" applyNumberFormat="1" applyFont="1" applyFill="1" applyBorder="1" applyAlignment="1" applyProtection="1">
      <alignment horizontal="center" vertical="center"/>
    </xf>
    <xf numFmtId="1" fontId="11" fillId="3" borderId="27" xfId="0" applyNumberFormat="1" applyFont="1" applyFill="1" applyBorder="1" applyAlignment="1" applyProtection="1">
      <alignment horizontal="center" vertical="center"/>
    </xf>
    <xf numFmtId="169" fontId="11" fillId="3" borderId="28" xfId="0" applyNumberFormat="1" applyFont="1" applyFill="1" applyBorder="1" applyAlignment="1" applyProtection="1">
      <alignment horizontal="center"/>
    </xf>
    <xf numFmtId="169" fontId="11" fillId="3" borderId="29" xfId="0" applyNumberFormat="1" applyFont="1" applyFill="1" applyBorder="1" applyAlignment="1" applyProtection="1">
      <alignment horizontal="center"/>
    </xf>
    <xf numFmtId="169" fontId="11" fillId="3" borderId="27" xfId="0" applyNumberFormat="1" applyFont="1" applyFill="1" applyBorder="1" applyAlignment="1" applyProtection="1">
      <alignment horizontal="center"/>
    </xf>
    <xf numFmtId="0" fontId="13" fillId="0" borderId="20" xfId="0" applyFont="1" applyBorder="1" applyAlignment="1" applyProtection="1">
      <alignment horizontal="left" vertical="center" wrapText="1"/>
    </xf>
    <xf numFmtId="0" fontId="13" fillId="0" borderId="1" xfId="0" applyFont="1" applyBorder="1" applyAlignment="1" applyProtection="1">
      <alignment horizontal="left" vertical="center" wrapText="1"/>
    </xf>
    <xf numFmtId="0" fontId="13" fillId="0" borderId="33" xfId="0" applyFont="1" applyBorder="1" applyAlignment="1" applyProtection="1">
      <alignment horizontal="left" vertical="center" wrapText="1"/>
    </xf>
    <xf numFmtId="2" fontId="0" fillId="0" borderId="34" xfId="0" applyNumberFormat="1" applyBorder="1" applyAlignment="1" applyProtection="1">
      <alignment horizontal="center" vertical="center" wrapText="1"/>
    </xf>
    <xf numFmtId="164" fontId="7" fillId="3" borderId="30" xfId="0" applyNumberFormat="1" applyFont="1" applyFill="1" applyBorder="1" applyAlignment="1" applyProtection="1">
      <alignment horizontal="center"/>
      <protection locked="0"/>
    </xf>
    <xf numFmtId="164" fontId="7" fillId="3" borderId="31" xfId="0" applyNumberFormat="1" applyFont="1" applyFill="1" applyBorder="1" applyAlignment="1" applyProtection="1">
      <alignment horizontal="center"/>
      <protection locked="0"/>
    </xf>
    <xf numFmtId="164" fontId="7" fillId="3" borderId="32" xfId="0" applyNumberFormat="1" applyFont="1" applyFill="1" applyBorder="1" applyAlignment="1" applyProtection="1">
      <alignment horizontal="center"/>
      <protection locked="0"/>
    </xf>
    <xf numFmtId="168" fontId="11" fillId="3" borderId="28" xfId="0" applyNumberFormat="1" applyFont="1" applyFill="1" applyBorder="1" applyAlignment="1" applyProtection="1">
      <alignment horizontal="center"/>
    </xf>
    <xf numFmtId="168" fontId="11" fillId="3" borderId="29" xfId="0" applyNumberFormat="1" applyFont="1" applyFill="1" applyBorder="1" applyAlignment="1" applyProtection="1">
      <alignment horizontal="center"/>
    </xf>
    <xf numFmtId="168" fontId="11" fillId="3" borderId="27" xfId="0" applyNumberFormat="1" applyFont="1" applyFill="1" applyBorder="1" applyAlignment="1" applyProtection="1">
      <alignment horizontal="center"/>
    </xf>
    <xf numFmtId="0" fontId="9" fillId="3" borderId="0" xfId="0" applyFont="1" applyFill="1" applyAlignment="1" applyProtection="1">
      <alignment horizontal="center"/>
    </xf>
    <xf numFmtId="168" fontId="8" fillId="3" borderId="30" xfId="0" applyNumberFormat="1" applyFont="1" applyFill="1" applyBorder="1" applyAlignment="1" applyProtection="1">
      <alignment horizontal="center"/>
      <protection locked="0"/>
    </xf>
    <xf numFmtId="168" fontId="8" fillId="3" borderId="31" xfId="0" applyNumberFormat="1" applyFont="1" applyFill="1" applyBorder="1" applyAlignment="1" applyProtection="1">
      <alignment horizontal="center"/>
      <protection locked="0"/>
    </xf>
    <xf numFmtId="168" fontId="8" fillId="3" borderId="32" xfId="0" applyNumberFormat="1" applyFont="1" applyFill="1" applyBorder="1" applyAlignment="1" applyProtection="1">
      <alignment horizontal="center"/>
      <protection locked="0"/>
    </xf>
    <xf numFmtId="0" fontId="58" fillId="3" borderId="30" xfId="0" applyFont="1" applyFill="1" applyBorder="1" applyAlignment="1" applyProtection="1">
      <alignment horizontal="center"/>
      <protection locked="0"/>
    </xf>
    <xf numFmtId="0" fontId="58" fillId="3" borderId="31" xfId="0" applyFont="1" applyFill="1" applyBorder="1" applyAlignment="1" applyProtection="1">
      <alignment horizontal="center"/>
      <protection locked="0"/>
    </xf>
    <xf numFmtId="0" fontId="58" fillId="3" borderId="32" xfId="0" applyFont="1" applyFill="1" applyBorder="1" applyAlignment="1" applyProtection="1">
      <alignment horizontal="center"/>
      <protection locked="0"/>
    </xf>
    <xf numFmtId="0" fontId="58" fillId="3" borderId="1" xfId="0" applyFont="1" applyFill="1" applyBorder="1" applyAlignment="1" applyProtection="1">
      <alignment horizontal="center"/>
      <protection locked="0"/>
    </xf>
    <xf numFmtId="168" fontId="11" fillId="3" borderId="28" xfId="0" applyNumberFormat="1" applyFont="1" applyFill="1" applyBorder="1" applyAlignment="1" applyProtection="1">
      <alignment horizontal="center"/>
      <protection locked="0"/>
    </xf>
    <xf numFmtId="0" fontId="0" fillId="0" borderId="29" xfId="0" applyBorder="1" applyProtection="1">
      <protection locked="0"/>
    </xf>
    <xf numFmtId="0" fontId="0" fillId="0" borderId="27" xfId="0" applyBorder="1" applyProtection="1">
      <protection locked="0"/>
    </xf>
    <xf numFmtId="0" fontId="11" fillId="3" borderId="28" xfId="0" applyFont="1" applyFill="1" applyBorder="1" applyAlignment="1" applyProtection="1">
      <alignment horizontal="center"/>
      <protection locked="0"/>
    </xf>
    <xf numFmtId="0" fontId="11" fillId="3" borderId="29" xfId="0" applyFont="1" applyFill="1" applyBorder="1" applyAlignment="1" applyProtection="1">
      <alignment horizontal="center"/>
      <protection locked="0"/>
    </xf>
    <xf numFmtId="0" fontId="11" fillId="3" borderId="27" xfId="0" applyFont="1" applyFill="1" applyBorder="1" applyAlignment="1" applyProtection="1">
      <alignment horizontal="center"/>
      <protection locked="0"/>
    </xf>
    <xf numFmtId="49" fontId="11" fillId="3" borderId="28" xfId="0" applyNumberFormat="1" applyFont="1" applyFill="1" applyBorder="1" applyAlignment="1" applyProtection="1">
      <alignment horizontal="center"/>
      <protection locked="0"/>
    </xf>
    <xf numFmtId="49" fontId="11" fillId="3" borderId="29" xfId="0" applyNumberFormat="1" applyFont="1" applyFill="1" applyBorder="1" applyAlignment="1" applyProtection="1">
      <alignment horizontal="center"/>
      <protection locked="0"/>
    </xf>
    <xf numFmtId="49" fontId="11" fillId="3" borderId="27" xfId="0" applyNumberFormat="1" applyFont="1" applyFill="1" applyBorder="1" applyAlignment="1" applyProtection="1">
      <alignment horizontal="center"/>
      <protection locked="0"/>
    </xf>
    <xf numFmtId="169" fontId="11" fillId="3" borderId="28" xfId="0" applyNumberFormat="1" applyFont="1" applyFill="1" applyBorder="1" applyAlignment="1" applyProtection="1">
      <alignment horizontal="center"/>
      <protection locked="0"/>
    </xf>
    <xf numFmtId="169" fontId="11" fillId="3" borderId="29" xfId="0" applyNumberFormat="1" applyFont="1" applyFill="1" applyBorder="1" applyAlignment="1" applyProtection="1">
      <alignment horizontal="center"/>
      <protection locked="0"/>
    </xf>
    <xf numFmtId="169" fontId="11" fillId="3" borderId="27" xfId="0" applyNumberFormat="1" applyFont="1" applyFill="1" applyBorder="1" applyAlignment="1" applyProtection="1">
      <alignment horizontal="center"/>
      <protection locked="0"/>
    </xf>
    <xf numFmtId="170" fontId="7" fillId="3" borderId="2" xfId="0" applyNumberFormat="1" applyFont="1" applyFill="1" applyBorder="1" applyAlignment="1" applyProtection="1">
      <alignment horizontal="center" vertical="center"/>
    </xf>
    <xf numFmtId="170" fontId="7" fillId="3" borderId="3" xfId="0" applyNumberFormat="1" applyFont="1" applyFill="1" applyBorder="1" applyAlignment="1" applyProtection="1">
      <alignment horizontal="center" vertical="center"/>
    </xf>
    <xf numFmtId="170" fontId="7" fillId="3" borderId="4" xfId="0" applyNumberFormat="1" applyFont="1" applyFill="1" applyBorder="1" applyAlignment="1" applyProtection="1">
      <alignment horizontal="center" vertical="center"/>
    </xf>
    <xf numFmtId="170" fontId="7" fillId="3" borderId="5" xfId="0" applyNumberFormat="1" applyFont="1" applyFill="1" applyBorder="1" applyAlignment="1" applyProtection="1">
      <alignment horizontal="center" vertical="center"/>
    </xf>
    <xf numFmtId="170" fontId="7" fillId="3" borderId="0" xfId="0" applyNumberFormat="1" applyFont="1" applyFill="1" applyBorder="1" applyAlignment="1" applyProtection="1">
      <alignment horizontal="center" vertical="center"/>
    </xf>
    <xf numFmtId="170" fontId="7" fillId="3" borderId="7" xfId="0" applyNumberFormat="1" applyFont="1" applyFill="1" applyBorder="1" applyAlignment="1" applyProtection="1">
      <alignment horizontal="center" vertical="center"/>
    </xf>
    <xf numFmtId="170" fontId="7" fillId="3" borderId="20" xfId="0" applyNumberFormat="1" applyFont="1" applyFill="1" applyBorder="1" applyAlignment="1" applyProtection="1">
      <alignment horizontal="center" vertical="center"/>
    </xf>
    <xf numFmtId="170" fontId="7" fillId="3" borderId="1" xfId="0" applyNumberFormat="1" applyFont="1" applyFill="1" applyBorder="1" applyAlignment="1" applyProtection="1">
      <alignment horizontal="center" vertical="center"/>
    </xf>
    <xf numFmtId="170" fontId="7" fillId="3" borderId="21" xfId="0" applyNumberFormat="1" applyFont="1" applyFill="1" applyBorder="1" applyAlignment="1" applyProtection="1">
      <alignment horizontal="center" vertical="center"/>
    </xf>
    <xf numFmtId="0" fontId="59" fillId="17" borderId="0" xfId="0" applyFont="1" applyFill="1" applyAlignment="1">
      <alignment horizontal="center"/>
    </xf>
    <xf numFmtId="0" fontId="59" fillId="17" borderId="0" xfId="0" applyFont="1" applyFill="1" applyBorder="1" applyAlignment="1">
      <alignment horizontal="center" vertical="center" wrapText="1"/>
    </xf>
    <xf numFmtId="0" fontId="60" fillId="10" borderId="37" xfId="2" applyFont="1" applyFill="1" applyBorder="1" applyAlignment="1" applyProtection="1">
      <alignment horizontal="center" vertical="center"/>
    </xf>
    <xf numFmtId="0" fontId="60" fillId="10" borderId="38" xfId="2" applyFont="1" applyFill="1" applyBorder="1" applyAlignment="1" applyProtection="1">
      <alignment horizontal="center" vertical="center"/>
    </xf>
    <xf numFmtId="3" fontId="60" fillId="10" borderId="3" xfId="2" applyNumberFormat="1" applyFont="1" applyFill="1" applyBorder="1" applyAlignment="1" applyProtection="1">
      <alignment horizontal="center" vertical="center" wrapText="1"/>
    </xf>
    <xf numFmtId="3" fontId="60" fillId="10" borderId="1" xfId="2" applyNumberFormat="1" applyFont="1" applyFill="1" applyBorder="1" applyAlignment="1" applyProtection="1">
      <alignment horizontal="center" vertical="center" wrapText="1"/>
    </xf>
    <xf numFmtId="1" fontId="60" fillId="10" borderId="37" xfId="2" applyNumberFormat="1" applyFont="1" applyFill="1" applyBorder="1" applyAlignment="1" applyProtection="1">
      <alignment horizontal="center" vertical="center" wrapText="1"/>
    </xf>
    <xf numFmtId="1" fontId="60" fillId="10" borderId="38" xfId="2" applyNumberFormat="1" applyFont="1" applyFill="1" applyBorder="1" applyAlignment="1" applyProtection="1">
      <alignment horizontal="center" vertical="center" wrapText="1"/>
    </xf>
    <xf numFmtId="3" fontId="60" fillId="10" borderId="37" xfId="2" applyNumberFormat="1" applyFont="1" applyFill="1" applyBorder="1" applyAlignment="1" applyProtection="1">
      <alignment horizontal="center" vertical="center" wrapText="1"/>
    </xf>
    <xf numFmtId="3" fontId="60" fillId="10" borderId="38" xfId="2" applyNumberFormat="1" applyFont="1" applyFill="1" applyBorder="1" applyAlignment="1" applyProtection="1">
      <alignment horizontal="center" vertical="center" wrapText="1"/>
    </xf>
    <xf numFmtId="0" fontId="61" fillId="17" borderId="0" xfId="2" applyFont="1" applyFill="1" applyBorder="1" applyAlignment="1" applyProtection="1">
      <alignment horizontal="left" vertical="center"/>
    </xf>
    <xf numFmtId="0" fontId="61" fillId="17" borderId="11" xfId="2" applyFont="1" applyFill="1" applyBorder="1" applyAlignment="1" applyProtection="1">
      <alignment horizontal="left" vertical="center"/>
    </xf>
    <xf numFmtId="41" fontId="28" fillId="10" borderId="47" xfId="0" applyNumberFormat="1" applyFont="1" applyFill="1" applyBorder="1" applyAlignment="1">
      <alignment horizontal="center" vertical="center" wrapText="1"/>
    </xf>
    <xf numFmtId="164" fontId="28" fillId="10" borderId="68" xfId="0" applyNumberFormat="1" applyFont="1" applyFill="1" applyBorder="1" applyAlignment="1">
      <alignment horizontal="center" vertical="center" wrapText="1"/>
    </xf>
    <xf numFmtId="164" fontId="28" fillId="10" borderId="69" xfId="0" applyNumberFormat="1" applyFont="1" applyFill="1" applyBorder="1" applyAlignment="1">
      <alignment horizontal="center" vertical="center" wrapText="1"/>
    </xf>
    <xf numFmtId="41" fontId="28" fillId="10" borderId="66" xfId="0" applyNumberFormat="1" applyFont="1" applyFill="1" applyBorder="1" applyAlignment="1">
      <alignment horizontal="center" vertical="center" wrapText="1"/>
    </xf>
    <xf numFmtId="164" fontId="28" fillId="10" borderId="66" xfId="0" applyNumberFormat="1" applyFont="1" applyFill="1" applyBorder="1" applyAlignment="1">
      <alignment horizontal="center" vertical="center" wrapText="1"/>
    </xf>
    <xf numFmtId="41" fontId="23" fillId="19" borderId="67" xfId="0" applyNumberFormat="1" applyFont="1" applyFill="1" applyBorder="1" applyAlignment="1">
      <alignment horizontal="center" vertical="center"/>
    </xf>
    <xf numFmtId="0" fontId="23" fillId="19" borderId="67" xfId="0" applyFont="1" applyFill="1" applyBorder="1" applyAlignment="1">
      <alignment horizontal="center" vertical="center"/>
    </xf>
    <xf numFmtId="0" fontId="28" fillId="10" borderId="65" xfId="0" applyFont="1" applyFill="1" applyBorder="1" applyAlignment="1">
      <alignment horizontal="center" vertical="center" wrapText="1"/>
    </xf>
    <xf numFmtId="0" fontId="28" fillId="10" borderId="46" xfId="0" applyFont="1" applyFill="1" applyBorder="1" applyAlignment="1">
      <alignment horizontal="center" vertical="center" wrapText="1"/>
    </xf>
    <xf numFmtId="165" fontId="22" fillId="19" borderId="67" xfId="0" applyNumberFormat="1" applyFont="1" applyFill="1" applyBorder="1" applyAlignment="1">
      <alignment horizontal="right" vertical="center"/>
    </xf>
    <xf numFmtId="41" fontId="34" fillId="12" borderId="74" xfId="0" applyNumberFormat="1" applyFont="1" applyFill="1" applyBorder="1" applyAlignment="1">
      <alignment horizontal="center" vertical="center"/>
    </xf>
    <xf numFmtId="0" fontId="34" fillId="12" borderId="51" xfId="0" applyFont="1" applyFill="1" applyBorder="1" applyAlignment="1">
      <alignment horizontal="center" vertical="center"/>
    </xf>
    <xf numFmtId="41" fontId="28" fillId="10" borderId="73" xfId="0" applyNumberFormat="1" applyFont="1" applyFill="1" applyBorder="1" applyAlignment="1">
      <alignment horizontal="center" vertical="center" wrapText="1"/>
    </xf>
    <xf numFmtId="164" fontId="28" fillId="10" borderId="70" xfId="0" applyNumberFormat="1" applyFont="1" applyFill="1" applyBorder="1" applyAlignment="1">
      <alignment horizontal="center" vertical="center" wrapText="1"/>
    </xf>
    <xf numFmtId="164" fontId="28" fillId="10" borderId="71" xfId="0" applyNumberFormat="1" applyFont="1" applyFill="1" applyBorder="1" applyAlignment="1">
      <alignment horizontal="center" vertical="center" wrapText="1"/>
    </xf>
    <xf numFmtId="0" fontId="28" fillId="10" borderId="43" xfId="0" applyFont="1" applyFill="1" applyBorder="1" applyAlignment="1">
      <alignment horizontal="center" vertical="center" wrapText="1"/>
    </xf>
    <xf numFmtId="0" fontId="28" fillId="10" borderId="72" xfId="0" applyFont="1" applyFill="1" applyBorder="1" applyAlignment="1">
      <alignment horizontal="center" vertical="center" wrapText="1"/>
    </xf>
    <xf numFmtId="0" fontId="28" fillId="10" borderId="62" xfId="3" applyNumberFormat="1" applyFont="1" applyFill="1" applyBorder="1" applyAlignment="1" applyProtection="1">
      <alignment horizontal="center" vertical="center" wrapText="1"/>
    </xf>
    <xf numFmtId="0" fontId="27" fillId="10" borderId="62" xfId="0" applyFont="1" applyFill="1" applyBorder="1"/>
    <xf numFmtId="3" fontId="28" fillId="10" borderId="62" xfId="3" applyNumberFormat="1" applyFont="1" applyFill="1" applyBorder="1" applyAlignment="1" applyProtection="1">
      <alignment horizontal="center" vertical="center" wrapText="1"/>
    </xf>
    <xf numFmtId="41" fontId="56" fillId="10" borderId="0" xfId="0" applyNumberFormat="1" applyFont="1" applyFill="1" applyAlignment="1">
      <alignment horizontal="center" vertical="center"/>
    </xf>
    <xf numFmtId="49" fontId="56" fillId="10" borderId="0" xfId="0" applyNumberFormat="1" applyFont="1" applyFill="1" applyBorder="1" applyAlignment="1">
      <alignment horizontal="center" vertical="center"/>
    </xf>
    <xf numFmtId="49" fontId="56" fillId="10" borderId="75" xfId="0" applyNumberFormat="1" applyFont="1" applyFill="1" applyBorder="1" applyAlignment="1">
      <alignment horizontal="center" vertical="center"/>
    </xf>
    <xf numFmtId="49" fontId="56" fillId="10" borderId="0" xfId="0" applyNumberFormat="1" applyFont="1" applyFill="1" applyAlignment="1">
      <alignment horizontal="center" vertical="center"/>
    </xf>
    <xf numFmtId="49" fontId="28" fillId="10" borderId="75" xfId="0" applyNumberFormat="1" applyFont="1" applyFill="1" applyBorder="1" applyAlignment="1">
      <alignment horizontal="center" vertical="center"/>
    </xf>
  </cellXfs>
  <cellStyles count="6">
    <cellStyle name="Moneda" xfId="1" builtinId="4"/>
    <cellStyle name="Normal" xfId="0" builtinId="0"/>
    <cellStyle name="Normal 2" xfId="2"/>
    <cellStyle name="Normal_~9885111" xfId="3"/>
    <cellStyle name="Porcentaje" xfId="4" builtinId="5"/>
    <cellStyle name="Porcentual 2" xfId="5"/>
  </cellStyles>
  <dxfs count="158">
    <dxf>
      <fill>
        <patternFill patternType="solid">
          <fgColor indexed="64"/>
          <bgColor theme="3" tint="0.59999389629810485"/>
        </patternFill>
      </fill>
    </dxf>
    <dxf>
      <fill>
        <patternFill patternType="none">
          <fgColor indexed="64"/>
          <bgColor indexed="65"/>
        </patternFill>
      </fill>
      <alignment horizontal="justify"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relativeIndent="0" justifyLastLine="0" shrinkToFit="0" readingOrder="0"/>
    </dxf>
    <dxf>
      <font>
        <b val="0"/>
        <i val="0"/>
        <strike val="0"/>
        <condense val="0"/>
        <extend val="0"/>
        <outline val="0"/>
        <shadow val="0"/>
        <u val="none"/>
        <vertAlign val="baseline"/>
        <sz val="10"/>
        <color theme="1"/>
        <name val="Calibri"/>
        <scheme val="minor"/>
      </font>
      <numFmt numFmtId="164" formatCode="000"/>
      <fill>
        <patternFill patternType="none">
          <fgColor indexed="64"/>
          <bgColor indexed="65"/>
        </patternFill>
      </fill>
      <alignment horizontal="center" vertical="center" textRotation="0" wrapText="0" relativeIndent="0" justifyLastLine="0" shrinkToFit="0" readingOrder="0"/>
    </dxf>
    <dxf>
      <fill>
        <patternFill patternType="solid">
          <fgColor indexed="64"/>
          <bgColor theme="6" tint="0.39997558519241921"/>
        </patternFill>
      </fill>
    </dxf>
    <dxf>
      <fill>
        <patternFill patternType="none">
          <fgColor indexed="64"/>
          <bgColor indexed="65"/>
        </patternFill>
      </fill>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relative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relativeIndent="0" justifyLastLine="0" shrinkToFit="0" readingOrder="0"/>
    </dxf>
    <dxf>
      <font>
        <strike val="0"/>
        <outline val="0"/>
        <shadow val="0"/>
        <u val="none"/>
        <vertAlign val="baseline"/>
        <sz val="12"/>
        <color theme="1"/>
        <name val="Calibri"/>
        <scheme val="minor"/>
      </font>
      <alignment vertical="center" textRotation="0" indent="0" justifyLastLine="0" shrinkToFit="0" readingOrder="0"/>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relative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relative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relative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relativeIndent="0" justifyLastLine="0" shrinkToFit="0" readingOrder="0"/>
    </dxf>
    <dxf>
      <border outline="0">
        <bottom style="medium">
          <color theme="5"/>
        </bottom>
      </border>
    </dxf>
    <dxf>
      <border outline="0">
        <top style="thin">
          <color theme="5"/>
        </top>
      </border>
    </dxf>
    <dxf>
      <alignment horizontal="general" vertical="center" textRotation="0" wrapText="0" indent="0" justifyLastLine="0" shrinkToFit="0" readingOrder="0"/>
    </dxf>
    <dxf>
      <font>
        <b/>
        <i val="0"/>
        <strike val="0"/>
        <condense val="0"/>
        <extend val="0"/>
        <outline val="0"/>
        <shadow val="0"/>
        <u val="none"/>
        <vertAlign val="baseline"/>
        <sz val="10"/>
        <color theme="1"/>
        <name val="Calibri"/>
        <scheme val="minor"/>
      </font>
      <fill>
        <patternFill patternType="solid">
          <fgColor indexed="64"/>
          <bgColor theme="8" tint="-0.499984740745262"/>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bottom/>
      </border>
    </dxf>
    <dxf>
      <alignment horizontal="justify" vertical="center" textRotation="0" wrapText="1" indent="0" justifyLastLine="0" shrinkToFit="0" readingOrder="0"/>
      <border diagonalUp="0" diagonalDown="0">
        <left style="thin">
          <color theme="8" tint="-0.24994659260841701"/>
        </left>
        <right/>
        <top style="thin">
          <color theme="8" tint="-0.24994659260841701"/>
        </top>
        <bottom style="thin">
          <color theme="8" tint="-0.24994659260841701"/>
        </bottom>
      </border>
    </dxf>
    <dxf>
      <fill>
        <patternFill patternType="none">
          <fgColor indexed="64"/>
          <bgColor indexed="65"/>
        </patternFill>
      </fill>
      <alignment horizontal="general" vertical="center"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72" formatCode="0."/>
      <alignment horizontal="general"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72" formatCode="0."/>
      <alignment horizontal="general"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72" formatCode="0."/>
      <alignment horizontal="general"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72" formatCode="0."/>
      <alignment horizontal="general"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72" formatCode="0."/>
      <alignment horizontal="general" vertical="center" textRotation="0" wrapText="0" indent="0" justifyLastLine="0" shrinkToFit="0" readingOrder="0"/>
      <border diagonalUp="0" diagonalDown="0">
        <left/>
        <right style="thin">
          <color theme="8" tint="-0.24994659260841701"/>
        </right>
        <top style="thin">
          <color theme="8" tint="-0.24994659260841701"/>
        </top>
        <bottom style="thin">
          <color theme="8" tint="-0.24994659260841701"/>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relativeIndent="0" justifyLastLine="0" shrinkToFit="0" readingOrder="0"/>
    </dxf>
    <dxf>
      <font>
        <b/>
        <i val="0"/>
        <strike val="0"/>
        <condense val="0"/>
        <extend val="0"/>
        <outline val="0"/>
        <shadow val="0"/>
        <u val="none"/>
        <vertAlign val="baseline"/>
        <sz val="10"/>
        <color theme="1"/>
        <name val="Calibri"/>
        <scheme val="minor"/>
      </font>
      <fill>
        <patternFill patternType="solid">
          <fgColor indexed="64"/>
          <bgColor theme="5" tint="0.39997558519241921"/>
        </patternFill>
      </fill>
      <alignment horizontal="center" vertical="center" textRotation="0" wrapText="0" indent="0" justifyLastLine="0" shrinkToFit="0" readingOrder="0"/>
    </dxf>
    <dxf>
      <fill>
        <patternFill patternType="none">
          <fgColor indexed="64"/>
          <bgColor indexed="65"/>
        </patternFill>
      </fill>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relative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relativeIndent="0" justifyLastLine="0" shrinkToFit="0" readingOrder="0"/>
    </dxf>
    <dxf>
      <font>
        <b val="0"/>
        <i val="0"/>
        <strike val="0"/>
        <condense val="0"/>
        <extend val="0"/>
        <outline val="0"/>
        <shadow val="0"/>
        <u val="none"/>
        <vertAlign val="baseline"/>
        <sz val="10"/>
        <color theme="1"/>
        <name val="Calibri"/>
        <scheme val="minor"/>
      </font>
      <numFmt numFmtId="172"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theme="1"/>
        <name val="Calibri"/>
        <scheme val="minor"/>
      </font>
      <numFmt numFmtId="172" formatCode="0."/>
      <fill>
        <patternFill patternType="none">
          <fgColor indexed="64"/>
          <bgColor indexed="65"/>
        </patternFill>
      </fill>
      <alignment horizontal="right" vertical="center" textRotation="0" wrapText="0" indent="0" justifyLastLine="0" shrinkToFit="0" readingOrder="0"/>
    </dxf>
    <dxf>
      <border>
        <bottom style="thin">
          <color theme="8" tint="-0.24994659260841701"/>
        </bottom>
      </border>
    </dxf>
    <dxf>
      <border outline="0">
        <top style="thin">
          <color theme="9"/>
        </top>
      </border>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fill>
        <patternFill patternType="solid">
          <fgColor indexed="64"/>
          <bgColor theme="8" tint="0.39997558519241921"/>
        </patternFill>
      </fill>
      <alignment horizontal="center" vertical="top" textRotation="0" indent="0" justifyLastLine="0" shrinkToFit="0" readingOrder="0"/>
      <border diagonalUp="0" diagonalDown="0">
        <left style="thin">
          <color theme="8" tint="-0.24994659260841701"/>
        </left>
        <right style="thin">
          <color theme="8" tint="-0.24994659260841701"/>
        </right>
        <top/>
        <bottom/>
      </border>
    </dxf>
    <dxf>
      <font>
        <strike val="0"/>
        <outline val="0"/>
        <shadow val="0"/>
        <u val="none"/>
        <vertAlign val="baseline"/>
        <sz val="10"/>
        <color theme="1"/>
        <name val="Calibri"/>
        <scheme val="minor"/>
      </font>
      <alignment horizontal="justify" vertical="center" textRotation="0" wrapText="1" indent="0" justifyLastLine="0" shrinkToFit="0" readingOrder="0"/>
    </dxf>
    <dxf>
      <font>
        <strike val="0"/>
        <outline val="0"/>
        <shadow val="0"/>
        <u val="none"/>
        <vertAlign val="baseline"/>
        <sz val="10"/>
        <color theme="1"/>
        <name val="Calibri"/>
        <scheme val="minor"/>
      </font>
      <alignment horizontal="general" vertical="center" textRotation="0" wrapText="1" indent="0" justifyLastLine="0" shrinkToFit="0" readingOrder="0"/>
    </dxf>
    <dxf>
      <font>
        <strike val="0"/>
        <outline val="0"/>
        <shadow val="0"/>
        <u val="none"/>
        <vertAlign val="baseline"/>
        <sz val="10"/>
        <color theme="1"/>
        <name val="Calibri"/>
        <scheme val="minor"/>
      </font>
      <alignment horizontal="center" vertical="center" textRotation="0" wrapText="0" indent="0" justifyLastLine="0" shrinkToFit="0" readingOrder="0"/>
    </dxf>
    <dxf>
      <font>
        <b/>
        <strike val="0"/>
        <outline val="0"/>
        <shadow val="0"/>
        <u val="none"/>
        <vertAlign val="baseline"/>
        <sz val="10"/>
        <color theme="1"/>
        <name val="Calibri"/>
        <scheme val="minor"/>
      </font>
      <alignment horizontal="center" vertical="center" textRotation="0" wrapText="0" indent="0" justifyLastLine="0" shrinkToFit="0" readingOrder="0"/>
    </dxf>
    <dxf>
      <fill>
        <patternFill patternType="solid">
          <fgColor indexed="64"/>
          <bgColor theme="7" tint="0.39997558519241921"/>
        </patternFill>
      </fill>
    </dxf>
    <dxf>
      <fill>
        <patternFill patternType="none">
          <fgColor indexed="64"/>
          <bgColor indexed="65"/>
        </patternFill>
      </fill>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relative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relativeIndent="0" justifyLastLine="0" shrinkToFit="0" readingOrder="0"/>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ont>
        <color auto="1"/>
      </font>
      <fill>
        <patternFill>
          <bgColor theme="9" tint="0.39994506668294322"/>
        </patternFill>
      </fill>
    </dxf>
    <dxf>
      <border outline="0">
        <top style="thin">
          <color theme="4"/>
        </top>
      </border>
    </dxf>
    <dxf>
      <numFmt numFmtId="13" formatCode="0%"/>
      <alignment horizontal="general" vertical="center" textRotation="0" wrapText="0" relativeIndent="0" justifyLastLine="0" shrinkToFit="0" readingOrder="0"/>
    </dxf>
    <dxf>
      <numFmt numFmtId="33" formatCode="_-* #,##0_-;\-* #,##0_-;_-* &quot;-&quot;_-;_-@_-"/>
      <alignment horizontal="general" vertical="center" textRotation="0" wrapText="0" relativeIndent="0" justifyLastLine="0" shrinkToFit="0" readingOrder="0"/>
    </dxf>
    <dxf>
      <fill>
        <patternFill patternType="none">
          <fgColor indexed="64"/>
          <bgColor indexed="65"/>
        </patternFill>
      </fill>
      <alignment horizontal="general" vertical="center" textRotation="0" wrapText="1" relativeIndent="0" justifyLastLine="0" shrinkToFit="0" readingOrder="0"/>
    </dxf>
    <dxf>
      <fill>
        <patternFill patternType="none">
          <fgColor indexed="64"/>
          <bgColor indexed="65"/>
        </patternFill>
      </fill>
      <alignment horizontal="center" vertical="center" textRotation="0" wrapText="0" relativeIndent="0" justifyLastLine="0" shrinkToFit="0" readingOrder="0"/>
    </dxf>
    <dxf>
      <border outline="0">
        <top style="thin">
          <color theme="4"/>
        </top>
      </border>
    </dxf>
    <dxf>
      <fill>
        <patternFill patternType="none">
          <fgColor indexed="64"/>
          <bgColor indexed="65"/>
        </patternFill>
      </fill>
      <alignment horizontal="general" vertical="center" textRotation="0" wrapText="1" relativeIndent="0" justifyLastLine="0" shrinkToFit="0" readingOrder="0"/>
    </dxf>
    <dxf>
      <fill>
        <patternFill patternType="none">
          <fgColor indexed="64"/>
          <bgColor indexed="65"/>
        </patternFill>
      </fill>
      <alignment horizontal="center" vertical="center" textRotation="0" wrapText="0" relativeIndent="0" justifyLastLine="0" shrinkToFit="0" readingOrder="0"/>
    </dxf>
    <dxf>
      <border outline="0">
        <top style="thin">
          <color theme="4"/>
        </top>
      </border>
    </dxf>
    <dxf>
      <border diagonalUp="0" diagonalDown="0">
        <left/>
        <right/>
        <top/>
        <bottom/>
      </border>
    </dxf>
    <dxf>
      <numFmt numFmtId="13" formatCode="0%"/>
    </dxf>
    <dxf>
      <numFmt numFmtId="33" formatCode="_-* #,##0_-;\-* #,##0_-;_-* &quot;-&quot;_-;_-@_-"/>
    </dxf>
    <dxf>
      <fill>
        <patternFill patternType="none">
          <fgColor indexed="64"/>
          <bgColor indexed="65"/>
        </patternFill>
      </fill>
      <alignment horizontal="general" vertical="center" textRotation="0" wrapText="1" relativeIndent="0" justifyLastLine="0" shrinkToFit="0" readingOrder="0"/>
    </dxf>
    <dxf>
      <fill>
        <patternFill patternType="none">
          <fgColor indexed="64"/>
          <bgColor indexed="65"/>
        </patternFill>
      </fill>
      <alignment horizontal="general" vertical="center" textRotation="0" wrapText="1" relativeIndent="0" justifyLastLine="0" shrinkToFit="0" readingOrder="0"/>
    </dxf>
    <dxf>
      <fill>
        <patternFill patternType="none">
          <fgColor indexed="64"/>
          <bgColor indexed="65"/>
        </patternFill>
      </fill>
      <alignment horizontal="center" vertical="center" textRotation="0" wrapText="0" relativeIndent="0" justifyLastLine="0" shrinkToFit="0" readingOrder="0"/>
    </dxf>
    <dxf>
      <fill>
        <patternFill patternType="none">
          <fgColor indexed="64"/>
          <bgColor indexed="65"/>
        </patternFill>
      </fill>
      <alignment horizontal="center" vertical="center" textRotation="0" wrapText="0" relativeIndent="0" justifyLastLine="0" shrinkToFit="0" readingOrder="0"/>
    </dxf>
    <dxf>
      <alignment vertical="center" textRotation="0" wrapText="0" indent="0" justifyLastLine="0" shrinkToFit="0" readingOrder="0"/>
    </dxf>
    <dxf>
      <numFmt numFmtId="14" formatCode="0.00%"/>
      <alignment horizontal="center" vertical="center" textRotation="0" wrapText="0" indent="0" justifyLastLine="0" shrinkToFit="0" readingOrder="0"/>
    </dxf>
    <dxf>
      <numFmt numFmtId="33" formatCode="_-* #,##0_-;\-* #,##0_-;_-* &quot;-&quot;_-;_-@_-"/>
      <alignment vertical="center" textRotation="0" wrapText="0" indent="0" justifyLastLine="0" shrinkToFit="0" readingOrder="0"/>
    </dxf>
    <dxf>
      <alignmen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alignment vertical="center" textRotation="0" indent="0" justifyLastLine="0" shrinkToFit="0" readingOrder="0"/>
    </dxf>
    <dxf>
      <numFmt numFmtId="14" formatCode="0.00%"/>
      <alignment horizontal="center" vertical="center" textRotation="0" wrapText="0" indent="0" justifyLastLine="0" shrinkToFit="0" readingOrder="0"/>
    </dxf>
    <dxf>
      <numFmt numFmtId="33" formatCode="_-* #,##0_-;\-* #,##0_-;_-* &quot;-&quot;_-;_-@_-"/>
      <alignment vertical="center" textRotation="0" indent="0" justifyLastLine="0" shrinkToFit="0" readingOrder="0"/>
    </dxf>
    <dxf>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alignment vertical="center" textRotation="0" wrapText="0" indent="0" justifyLastLine="0" shrinkToFit="0" readingOrder="0"/>
    </dxf>
    <dxf>
      <numFmt numFmtId="14" formatCode="0.00%"/>
      <alignment horizontal="center" vertical="center" textRotation="0" wrapText="0" indent="0" justifyLastLine="0" shrinkToFit="0" readingOrder="0"/>
    </dxf>
    <dxf>
      <numFmt numFmtId="33" formatCode="_-* #,##0_-;\-* #,##0_-;_-* &quot;-&quot;_-;_-@_-"/>
      <alignment vertical="center" textRotation="0" wrapText="0" indent="0" justifyLastLine="0" shrinkToFit="0" readingOrder="0"/>
    </dxf>
    <dxf>
      <alignmen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alignment vertical="center" textRotation="0" indent="0" justifyLastLine="0" shrinkToFit="0" readingOrder="0"/>
    </dxf>
    <dxf>
      <numFmt numFmtId="14" formatCode="0.00%"/>
      <alignment horizontal="center" vertical="center" textRotation="0" wrapText="0" indent="0" justifyLastLine="0" shrinkToFit="0" readingOrder="0"/>
    </dxf>
    <dxf>
      <numFmt numFmtId="33" formatCode="_-* #,##0_-;\-* #,##0_-;_-* &quot;-&quot;_-;_-@_-"/>
      <alignment vertical="center" textRotation="0" indent="0" justifyLastLine="0" shrinkToFit="0" readingOrder="0"/>
    </dxf>
    <dxf>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condense val="0"/>
        <extend val="0"/>
        <color indexed="60"/>
      </font>
      <fill>
        <patternFill>
          <bgColor indexed="60"/>
        </patternFill>
      </fill>
    </dxf>
  </dxfs>
  <tableStyles count="1" defaultTableStyle="TableStyleMedium9"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view3D>
      <c:rotX val="15"/>
      <c:rotY val="20"/>
      <c:depthPercent val="100"/>
      <c:rAngAx val="1"/>
    </c:view3D>
    <c:floor>
      <c:thickness val="0"/>
    </c:floor>
    <c:sideWall>
      <c:thickness val="0"/>
    </c:sideWall>
    <c:backWall>
      <c:thickness val="0"/>
    </c:backWall>
    <c:plotArea>
      <c:layout/>
      <c:bar3DChart>
        <c:barDir val="bar"/>
        <c:grouping val="clustered"/>
        <c:varyColors val="0"/>
        <c:ser>
          <c:idx val="0"/>
          <c:order val="0"/>
          <c:invertIfNegative val="0"/>
          <c:cat>
            <c:numRef>
              <c:f>'Est. Ing.'!$A$4:$A$13</c:f>
              <c:numCache>
                <c:formatCode>General</c:formatCode>
                <c:ptCount val="10"/>
                <c:pt idx="0">
                  <c:v>1</c:v>
                </c:pt>
                <c:pt idx="1">
                  <c:v>2</c:v>
                </c:pt>
                <c:pt idx="2">
                  <c:v>3</c:v>
                </c:pt>
                <c:pt idx="3">
                  <c:v>4</c:v>
                </c:pt>
                <c:pt idx="4">
                  <c:v>5</c:v>
                </c:pt>
                <c:pt idx="5">
                  <c:v>6</c:v>
                </c:pt>
                <c:pt idx="6">
                  <c:v>7</c:v>
                </c:pt>
                <c:pt idx="7">
                  <c:v>8</c:v>
                </c:pt>
                <c:pt idx="8">
                  <c:v>9</c:v>
                </c:pt>
                <c:pt idx="9">
                  <c:v>0</c:v>
                </c:pt>
              </c:numCache>
            </c:numRef>
          </c:cat>
          <c:val>
            <c:numRef>
              <c:f>'Est. Ing.'!$C$4:$C$13</c:f>
              <c:numCache>
                <c:formatCode>_(* #,##0_);_(* \(#,##0\);_(* "-"_);_(@_)</c:formatCode>
                <c:ptCount val="10"/>
                <c:pt idx="0">
                  <c:v>0</c:v>
                </c:pt>
                <c:pt idx="1">
                  <c:v>0</c:v>
                </c:pt>
                <c:pt idx="2">
                  <c:v>0</c:v>
                </c:pt>
                <c:pt idx="3">
                  <c:v>0</c:v>
                </c:pt>
                <c:pt idx="4">
                  <c:v>0</c:v>
                </c:pt>
                <c:pt idx="5">
                  <c:v>862500</c:v>
                </c:pt>
                <c:pt idx="6">
                  <c:v>0</c:v>
                </c:pt>
                <c:pt idx="7">
                  <c:v>0</c:v>
                </c:pt>
                <c:pt idx="8">
                  <c:v>2063100</c:v>
                </c:pt>
                <c:pt idx="9">
                  <c:v>0</c:v>
                </c:pt>
              </c:numCache>
            </c:numRef>
          </c:val>
          <c:extLst>
            <c:ext xmlns:c16="http://schemas.microsoft.com/office/drawing/2014/chart" uri="{C3380CC4-5D6E-409C-BE32-E72D297353CC}">
              <c16:uniqueId val="{00000000-A26C-4113-932F-D74BB09B1345}"/>
            </c:ext>
          </c:extLst>
        </c:ser>
        <c:dLbls>
          <c:showLegendKey val="0"/>
          <c:showVal val="0"/>
          <c:showCatName val="0"/>
          <c:showSerName val="0"/>
          <c:showPercent val="0"/>
          <c:showBubbleSize val="0"/>
        </c:dLbls>
        <c:gapWidth val="150"/>
        <c:shape val="box"/>
        <c:axId val="606157904"/>
        <c:axId val="1"/>
        <c:axId val="0"/>
      </c:bar3DChart>
      <c:catAx>
        <c:axId val="606157904"/>
        <c:scaling>
          <c:orientation val="maxMin"/>
        </c:scaling>
        <c:delete val="0"/>
        <c:axPos val="l"/>
        <c:numFmt formatCode="General" sourceLinked="1"/>
        <c:majorTickMark val="out"/>
        <c:minorTickMark val="none"/>
        <c:tickLblPos val="nextTo"/>
        <c:txPr>
          <a:bodyPr/>
          <a:lstStyle/>
          <a:p>
            <a:pPr>
              <a:defRPr lang="es-ES"/>
            </a:pPr>
            <a:endParaRPr lang="es-MX"/>
          </a:p>
        </c:txPr>
        <c:crossAx val="1"/>
        <c:crosses val="autoZero"/>
        <c:auto val="1"/>
        <c:lblAlgn val="ctr"/>
        <c:lblOffset val="100"/>
        <c:noMultiLvlLbl val="0"/>
      </c:catAx>
      <c:valAx>
        <c:axId val="1"/>
        <c:scaling>
          <c:orientation val="minMax"/>
        </c:scaling>
        <c:delete val="1"/>
        <c:axPos val="b"/>
        <c:majorGridlines/>
        <c:numFmt formatCode="_(* #,##0_);_(* \(#,##0\);_(* &quot;-&quot;_);_(@_)" sourceLinked="1"/>
        <c:majorTickMark val="out"/>
        <c:minorTickMark val="none"/>
        <c:tickLblPos val="nextTo"/>
        <c:crossAx val="606157904"/>
        <c:crosses val="max"/>
        <c:crossBetween val="between"/>
      </c:valAx>
      <c:spPr>
        <a:noFill/>
        <a:ln w="25400">
          <a:noFill/>
        </a:ln>
      </c:spPr>
    </c:plotArea>
    <c:plotVisOnly val="1"/>
    <c:dispBlanksAs val="gap"/>
    <c:showDLblsOverMax val="0"/>
  </c:chart>
  <c:spPr>
    <a:gradFill rotWithShape="1">
      <a:gsLst>
        <a:gs pos="0">
          <a:schemeClr val="dk1">
            <a:tint val="50000"/>
            <a:satMod val="300000"/>
          </a:schemeClr>
        </a:gs>
        <a:gs pos="35000">
          <a:schemeClr val="dk1">
            <a:tint val="37000"/>
            <a:satMod val="300000"/>
          </a:schemeClr>
        </a:gs>
        <a:gs pos="100000">
          <a:schemeClr val="dk1">
            <a:tint val="15000"/>
            <a:satMod val="350000"/>
          </a:schemeClr>
        </a:gs>
      </a:gsLst>
      <a:lin ang="16200000" scaled="1"/>
    </a:gra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s-MX"/>
    </a:p>
  </c:txPr>
  <c:printSettings>
    <c:headerFooter/>
    <c:pageMargins b="0.75000000000000566" l="0.70000000000000062" r="0.70000000000000062" t="0.750000000000005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2"/>
    </mc:Choice>
    <mc:Fallback>
      <c:style val="32"/>
    </mc:Fallback>
  </mc:AlternateContent>
  <c:chart>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val>
            <c:numRef>
              <c:f>'Est. Ing.'!$C$19:$C$25</c:f>
              <c:numCache>
                <c:formatCode>_(* #,##0_);_(* \(#,##0\);_(* "-"_);_(@_)</c:formatCode>
                <c:ptCount val="7"/>
                <c:pt idx="0">
                  <c:v>0</c:v>
                </c:pt>
                <c:pt idx="1">
                  <c:v>0</c:v>
                </c:pt>
                <c:pt idx="2">
                  <c:v>0</c:v>
                </c:pt>
                <c:pt idx="3">
                  <c:v>0</c:v>
                </c:pt>
                <c:pt idx="4">
                  <c:v>2925600</c:v>
                </c:pt>
                <c:pt idx="5">
                  <c:v>0</c:v>
                </c:pt>
                <c:pt idx="6">
                  <c:v>0</c:v>
                </c:pt>
              </c:numCache>
            </c:numRef>
          </c:val>
          <c:extLst>
            <c:ext xmlns:c16="http://schemas.microsoft.com/office/drawing/2014/chart" uri="{C3380CC4-5D6E-409C-BE32-E72D297353CC}">
              <c16:uniqueId val="{00000000-8708-4D3B-B500-3D5D461FCF1E}"/>
            </c:ext>
          </c:extLst>
        </c:ser>
        <c:dLbls>
          <c:showLegendKey val="0"/>
          <c:showVal val="0"/>
          <c:showCatName val="0"/>
          <c:showSerName val="0"/>
          <c:showPercent val="0"/>
          <c:showBubbleSize val="0"/>
        </c:dLbls>
        <c:gapWidth val="150"/>
        <c:shape val="box"/>
        <c:axId val="608621248"/>
        <c:axId val="1"/>
        <c:axId val="0"/>
      </c:bar3DChart>
      <c:catAx>
        <c:axId val="608621248"/>
        <c:scaling>
          <c:orientation val="minMax"/>
        </c:scaling>
        <c:delete val="0"/>
        <c:axPos val="b"/>
        <c:numFmt formatCode="General" sourceLinked="1"/>
        <c:majorTickMark val="out"/>
        <c:minorTickMark val="none"/>
        <c:tickLblPos val="nextTo"/>
        <c:txPr>
          <a:bodyPr/>
          <a:lstStyle/>
          <a:p>
            <a:pPr>
              <a:defRPr lang="es-ES"/>
            </a:pPr>
            <a:endParaRPr lang="es-MX"/>
          </a:p>
        </c:txPr>
        <c:crossAx val="1"/>
        <c:crosses val="autoZero"/>
        <c:auto val="1"/>
        <c:lblAlgn val="ctr"/>
        <c:lblOffset val="100"/>
        <c:noMultiLvlLbl val="0"/>
      </c:catAx>
      <c:valAx>
        <c:axId val="1"/>
        <c:scaling>
          <c:orientation val="minMax"/>
        </c:scaling>
        <c:delete val="1"/>
        <c:axPos val="l"/>
        <c:majorGridlines/>
        <c:numFmt formatCode="_(* #,##0_);_(* \(#,##0\);_(* &quot;-&quot;_);_(@_)" sourceLinked="1"/>
        <c:majorTickMark val="out"/>
        <c:minorTickMark val="none"/>
        <c:tickLblPos val="nextTo"/>
        <c:crossAx val="608621248"/>
        <c:crosses val="autoZero"/>
        <c:crossBetween val="between"/>
      </c:valAx>
      <c:spPr>
        <a:noFill/>
        <a:ln w="25400">
          <a:noFill/>
        </a:ln>
      </c:spPr>
    </c:plotArea>
    <c:plotVisOnly val="1"/>
    <c:dispBlanksAs val="gap"/>
    <c:showDLblsOverMax val="0"/>
  </c:chart>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s-MX"/>
    </a:p>
  </c:txPr>
  <c:printSettings>
    <c:headerFooter/>
    <c:pageMargins b="0.75000000000000566" l="0.70000000000000062" r="0.70000000000000062" t="0.750000000000005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9"/>
    </mc:Choice>
    <mc:Fallback>
      <c:style val="29"/>
    </mc:Fallback>
  </mc:AlternateContent>
  <c:chart>
    <c:autoTitleDeleted val="0"/>
    <c:view3D>
      <c:rotX val="15"/>
      <c:rotY val="20"/>
      <c:depthPercent val="100"/>
      <c:rAngAx val="1"/>
    </c:view3D>
    <c:floor>
      <c:thickness val="0"/>
    </c:floor>
    <c:sideWall>
      <c:thickness val="0"/>
    </c:sideWall>
    <c:backWall>
      <c:thickness val="0"/>
    </c:backWall>
    <c:plotArea>
      <c:layout/>
      <c:bar3DChart>
        <c:barDir val="bar"/>
        <c:grouping val="clustered"/>
        <c:varyColors val="0"/>
        <c:ser>
          <c:idx val="0"/>
          <c:order val="0"/>
          <c:invertIfNegative val="0"/>
          <c:val>
            <c:numRef>
              <c:f>'Est. Ing.'!$C$31:$C$33</c:f>
              <c:numCache>
                <c:formatCode>_(* #,##0_);_(* \(#,##0\);_(* "-"_);_(@_)</c:formatCode>
                <c:ptCount val="3"/>
                <c:pt idx="0">
                  <c:v>862500</c:v>
                </c:pt>
                <c:pt idx="1">
                  <c:v>2063100</c:v>
                </c:pt>
                <c:pt idx="2">
                  <c:v>0</c:v>
                </c:pt>
              </c:numCache>
            </c:numRef>
          </c:val>
          <c:extLst>
            <c:ext xmlns:c16="http://schemas.microsoft.com/office/drawing/2014/chart" uri="{C3380CC4-5D6E-409C-BE32-E72D297353CC}">
              <c16:uniqueId val="{00000000-0C2C-4453-804B-F2051514D7D5}"/>
            </c:ext>
          </c:extLst>
        </c:ser>
        <c:dLbls>
          <c:showLegendKey val="0"/>
          <c:showVal val="0"/>
          <c:showCatName val="0"/>
          <c:showSerName val="0"/>
          <c:showPercent val="0"/>
          <c:showBubbleSize val="0"/>
        </c:dLbls>
        <c:gapWidth val="150"/>
        <c:shape val="cylinder"/>
        <c:axId val="608622496"/>
        <c:axId val="1"/>
        <c:axId val="0"/>
      </c:bar3DChart>
      <c:catAx>
        <c:axId val="608622496"/>
        <c:scaling>
          <c:orientation val="maxMin"/>
        </c:scaling>
        <c:delete val="0"/>
        <c:axPos val="l"/>
        <c:numFmt formatCode="General" sourceLinked="1"/>
        <c:majorTickMark val="out"/>
        <c:minorTickMark val="none"/>
        <c:tickLblPos val="nextTo"/>
        <c:txPr>
          <a:bodyPr/>
          <a:lstStyle/>
          <a:p>
            <a:pPr>
              <a:defRPr lang="es-ES"/>
            </a:pPr>
            <a:endParaRPr lang="es-MX"/>
          </a:p>
        </c:txPr>
        <c:crossAx val="1"/>
        <c:crosses val="autoZero"/>
        <c:auto val="1"/>
        <c:lblAlgn val="ctr"/>
        <c:lblOffset val="100"/>
        <c:noMultiLvlLbl val="0"/>
      </c:catAx>
      <c:valAx>
        <c:axId val="1"/>
        <c:scaling>
          <c:orientation val="minMax"/>
        </c:scaling>
        <c:delete val="1"/>
        <c:axPos val="b"/>
        <c:majorGridlines/>
        <c:numFmt formatCode="_(* #,##0_);_(* \(#,##0\);_(* &quot;-&quot;_);_(@_)" sourceLinked="1"/>
        <c:majorTickMark val="out"/>
        <c:minorTickMark val="none"/>
        <c:tickLblPos val="nextTo"/>
        <c:crossAx val="608622496"/>
        <c:crosses val="max"/>
        <c:crossBetween val="between"/>
      </c:valAx>
      <c:spPr>
        <a:noFill/>
        <a:ln w="25400">
          <a:noFill/>
        </a:ln>
      </c:spPr>
    </c:plotArea>
    <c:plotVisOnly val="1"/>
    <c:dispBlanksAs val="gap"/>
    <c:showDLblsOverMax val="0"/>
  </c:chart>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s-MX"/>
    </a:p>
  </c:txPr>
  <c:printSettings>
    <c:headerFooter/>
    <c:pageMargins b="0.75000000000000566" l="0.70000000000000062" r="0.70000000000000062" t="0.75000000000000566" header="0.30000000000000032" footer="0.30000000000000032"/>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cat>
            <c:numRef>
              <c:f>'Est. Ing.'!$A$39:$A$109</c:f>
              <c:numCache>
                <c:formatCode>General</c:formatCode>
                <c:ptCount val="6"/>
                <c:pt idx="0">
                  <c:v>100</c:v>
                </c:pt>
                <c:pt idx="1">
                  <c:v>200</c:v>
                </c:pt>
                <c:pt idx="2">
                  <c:v>300</c:v>
                </c:pt>
                <c:pt idx="3">
                  <c:v>400</c:v>
                </c:pt>
                <c:pt idx="4">
                  <c:v>500</c:v>
                </c:pt>
                <c:pt idx="5">
                  <c:v>900</c:v>
                </c:pt>
              </c:numCache>
            </c:numRef>
          </c:cat>
          <c:val>
            <c:numRef>
              <c:f>'Est. Ing.'!$C$39:$C$109</c:f>
              <c:numCache>
                <c:formatCode>_(* #,##0_);_(* \(#,##0\);_(* "-"_);_(@_)</c:formatCode>
                <c:ptCount val="6"/>
                <c:pt idx="0">
                  <c:v>280000</c:v>
                </c:pt>
                <c:pt idx="1">
                  <c:v>0</c:v>
                </c:pt>
                <c:pt idx="2">
                  <c:v>0</c:v>
                </c:pt>
                <c:pt idx="3">
                  <c:v>0</c:v>
                </c:pt>
                <c:pt idx="4">
                  <c:v>0</c:v>
                </c:pt>
                <c:pt idx="5">
                  <c:v>2645600</c:v>
                </c:pt>
              </c:numCache>
            </c:numRef>
          </c:val>
          <c:extLst>
            <c:ext xmlns:c16="http://schemas.microsoft.com/office/drawing/2014/chart" uri="{C3380CC4-5D6E-409C-BE32-E72D297353CC}">
              <c16:uniqueId val="{00000000-DAC3-45B3-A242-C4B535F8672F}"/>
            </c:ext>
          </c:extLst>
        </c:ser>
        <c:dLbls>
          <c:showLegendKey val="0"/>
          <c:showVal val="0"/>
          <c:showCatName val="0"/>
          <c:showSerName val="0"/>
          <c:showPercent val="0"/>
          <c:showBubbleSize val="0"/>
        </c:dLbls>
        <c:gapWidth val="150"/>
        <c:shape val="cylinder"/>
        <c:axId val="608624160"/>
        <c:axId val="1"/>
        <c:axId val="0"/>
      </c:bar3DChart>
      <c:catAx>
        <c:axId val="608624160"/>
        <c:scaling>
          <c:orientation val="minMax"/>
        </c:scaling>
        <c:delete val="0"/>
        <c:axPos val="b"/>
        <c:numFmt formatCode="General" sourceLinked="1"/>
        <c:majorTickMark val="out"/>
        <c:minorTickMark val="none"/>
        <c:tickLblPos val="nextTo"/>
        <c:txPr>
          <a:bodyPr/>
          <a:lstStyle/>
          <a:p>
            <a:pPr>
              <a:defRPr lang="es-ES"/>
            </a:pPr>
            <a:endParaRPr lang="es-MX"/>
          </a:p>
        </c:txPr>
        <c:crossAx val="1"/>
        <c:crosses val="autoZero"/>
        <c:auto val="1"/>
        <c:lblAlgn val="ctr"/>
        <c:lblOffset val="100"/>
        <c:noMultiLvlLbl val="0"/>
      </c:catAx>
      <c:valAx>
        <c:axId val="1"/>
        <c:scaling>
          <c:orientation val="minMax"/>
        </c:scaling>
        <c:delete val="1"/>
        <c:axPos val="l"/>
        <c:majorGridlines/>
        <c:numFmt formatCode="_(* #,##0_);_(* \(#,##0\);_(* &quot;-&quot;_);_(@_)" sourceLinked="1"/>
        <c:majorTickMark val="out"/>
        <c:minorTickMark val="none"/>
        <c:tickLblPos val="nextTo"/>
        <c:crossAx val="608624160"/>
        <c:crosses val="autoZero"/>
        <c:crossBetween val="between"/>
      </c:valAx>
      <c:spPr>
        <a:noFill/>
        <a:ln w="25400">
          <a:noFill/>
        </a:ln>
      </c:spPr>
    </c:plotArea>
    <c:plotVisOnly val="1"/>
    <c:dispBlanksAs val="gap"/>
    <c:showDLblsOverMax val="0"/>
  </c:chart>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s-MX"/>
    </a:p>
  </c:txPr>
  <c:printSettings>
    <c:headerFooter/>
    <c:pageMargins b="0.75000000000000566" l="0.70000000000000062" r="0.70000000000000062" t="0.75000000000000566"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2.2183069448932266E-2"/>
          <c:y val="3.9166666666666669E-2"/>
          <c:w val="0.94411478262841364"/>
          <c:h val="0.93500000000000005"/>
        </c:manualLayout>
      </c:layout>
      <c:pie3DChart>
        <c:varyColors val="1"/>
        <c:ser>
          <c:idx val="0"/>
          <c:order val="0"/>
          <c:explosion val="25"/>
          <c:dPt>
            <c:idx val="0"/>
            <c:bubble3D val="0"/>
            <c:extLst>
              <c:ext xmlns:c16="http://schemas.microsoft.com/office/drawing/2014/chart" uri="{C3380CC4-5D6E-409C-BE32-E72D297353CC}">
                <c16:uniqueId val="{00000000-D1FC-435C-9435-1C88A40B61E9}"/>
              </c:ext>
            </c:extLst>
          </c:dPt>
          <c:dPt>
            <c:idx val="1"/>
            <c:bubble3D val="0"/>
            <c:extLst>
              <c:ext xmlns:c16="http://schemas.microsoft.com/office/drawing/2014/chart" uri="{C3380CC4-5D6E-409C-BE32-E72D297353CC}">
                <c16:uniqueId val="{00000001-D1FC-435C-9435-1C88A40B61E9}"/>
              </c:ext>
            </c:extLst>
          </c:dPt>
          <c:dPt>
            <c:idx val="2"/>
            <c:bubble3D val="0"/>
            <c:extLst>
              <c:ext xmlns:c16="http://schemas.microsoft.com/office/drawing/2014/chart" uri="{C3380CC4-5D6E-409C-BE32-E72D297353CC}">
                <c16:uniqueId val="{00000002-D1FC-435C-9435-1C88A40B61E9}"/>
              </c:ext>
            </c:extLst>
          </c:dPt>
          <c:dPt>
            <c:idx val="3"/>
            <c:bubble3D val="0"/>
            <c:extLst>
              <c:ext xmlns:c16="http://schemas.microsoft.com/office/drawing/2014/chart" uri="{C3380CC4-5D6E-409C-BE32-E72D297353CC}">
                <c16:uniqueId val="{00000003-D1FC-435C-9435-1C88A40B61E9}"/>
              </c:ext>
            </c:extLst>
          </c:dPt>
          <c:dPt>
            <c:idx val="4"/>
            <c:bubble3D val="0"/>
            <c:extLst>
              <c:ext xmlns:c16="http://schemas.microsoft.com/office/drawing/2014/chart" uri="{C3380CC4-5D6E-409C-BE32-E72D297353CC}">
                <c16:uniqueId val="{00000004-D1FC-435C-9435-1C88A40B61E9}"/>
              </c:ext>
            </c:extLst>
          </c:dPt>
          <c:dPt>
            <c:idx val="5"/>
            <c:bubble3D val="0"/>
            <c:extLst>
              <c:ext xmlns:c16="http://schemas.microsoft.com/office/drawing/2014/chart" uri="{C3380CC4-5D6E-409C-BE32-E72D297353CC}">
                <c16:uniqueId val="{00000005-D1FC-435C-9435-1C88A40B61E9}"/>
              </c:ext>
            </c:extLst>
          </c:dPt>
          <c:dPt>
            <c:idx val="6"/>
            <c:bubble3D val="0"/>
            <c:extLst>
              <c:ext xmlns:c16="http://schemas.microsoft.com/office/drawing/2014/chart" uri="{C3380CC4-5D6E-409C-BE32-E72D297353CC}">
                <c16:uniqueId val="{00000006-D1FC-435C-9435-1C88A40B61E9}"/>
              </c:ext>
            </c:extLst>
          </c:dPt>
          <c:dPt>
            <c:idx val="7"/>
            <c:bubble3D val="0"/>
            <c:extLst>
              <c:ext xmlns:c16="http://schemas.microsoft.com/office/drawing/2014/chart" uri="{C3380CC4-5D6E-409C-BE32-E72D297353CC}">
                <c16:uniqueId val="{00000007-D1FC-435C-9435-1C88A40B61E9}"/>
              </c:ext>
            </c:extLst>
          </c:dPt>
          <c:dPt>
            <c:idx val="8"/>
            <c:bubble3D val="0"/>
            <c:extLst>
              <c:ext xmlns:c16="http://schemas.microsoft.com/office/drawing/2014/chart" uri="{C3380CC4-5D6E-409C-BE32-E72D297353CC}">
                <c16:uniqueId val="{00000008-D1FC-435C-9435-1C88A40B61E9}"/>
              </c:ext>
            </c:extLst>
          </c:dPt>
          <c:dLbls>
            <c:spPr>
              <a:noFill/>
              <a:ln w="25400">
                <a:noFill/>
              </a:ln>
            </c:spPr>
            <c:txPr>
              <a:bodyPr/>
              <a:lstStyle/>
              <a:p>
                <a:pPr>
                  <a:defRPr lang="es-ES" sz="600" b="1"/>
                </a:pPr>
                <a:endParaRPr lang="es-MX"/>
              </a:p>
            </c:txPr>
            <c:showLegendKey val="0"/>
            <c:showVal val="0"/>
            <c:showCatName val="1"/>
            <c:showSerName val="0"/>
            <c:showPercent val="1"/>
            <c:showBubbleSize val="0"/>
            <c:showLeaderLines val="1"/>
            <c:extLst>
              <c:ext xmlns:c15="http://schemas.microsoft.com/office/drawing/2012/chart" uri="{CE6537A1-D6FC-4f65-9D91-7224C49458BB}"/>
            </c:extLst>
          </c:dLbls>
          <c:cat>
            <c:strRef>
              <c:f>'Est. Egr.'!$C$3:$C$11</c:f>
              <c:strCache>
                <c:ptCount val="9"/>
                <c:pt idx="0">
                  <c:v>SERVICIOS PERSONALES</c:v>
                </c:pt>
                <c:pt idx="1">
                  <c:v>MATERIALES Y SUMINISTROS</c:v>
                </c:pt>
                <c:pt idx="2">
                  <c:v>SERVICIOS GENERALES</c:v>
                </c:pt>
                <c:pt idx="3">
                  <c:v>TRANSFERENCIAS, ASIGNACIONES, SUBSIDIOS Y OTRAS  AYUDAS</c:v>
                </c:pt>
                <c:pt idx="4">
                  <c:v>BIENES MUEBLES, INMUEBLES E  INTANGIBLES </c:v>
                </c:pt>
                <c:pt idx="5">
                  <c:v>INVERSIÓN PÚBLICA</c:v>
                </c:pt>
                <c:pt idx="6">
                  <c:v>INVERSIONES FINANCIERAS Y OTRAS PROVISIONES</c:v>
                </c:pt>
                <c:pt idx="7">
                  <c:v>PARTICIPACIONES Y APORTACIONES</c:v>
                </c:pt>
                <c:pt idx="8">
                  <c:v>DEUDA  PÚBLICA</c:v>
                </c:pt>
              </c:strCache>
            </c:strRef>
          </c:cat>
          <c:val>
            <c:numRef>
              <c:f>'Est. Egr.'!$D$3:$D$11</c:f>
              <c:numCache>
                <c:formatCode>_(* #,##0_);_(* \(#,##0\);_(* "-"_);_(@_)</c:formatCode>
                <c:ptCount val="9"/>
                <c:pt idx="0">
                  <c:v>1424848</c:v>
                </c:pt>
                <c:pt idx="1">
                  <c:v>331000</c:v>
                </c:pt>
                <c:pt idx="2">
                  <c:v>359800</c:v>
                </c:pt>
                <c:pt idx="3">
                  <c:v>694952</c:v>
                </c:pt>
                <c:pt idx="4">
                  <c:v>115000</c:v>
                </c:pt>
                <c:pt idx="5">
                  <c:v>0</c:v>
                </c:pt>
                <c:pt idx="6">
                  <c:v>0</c:v>
                </c:pt>
                <c:pt idx="7">
                  <c:v>0</c:v>
                </c:pt>
                <c:pt idx="8">
                  <c:v>0</c:v>
                </c:pt>
              </c:numCache>
            </c:numRef>
          </c:val>
          <c:extLst>
            <c:ext xmlns:c16="http://schemas.microsoft.com/office/drawing/2014/chart" uri="{C3380CC4-5D6E-409C-BE32-E72D297353CC}">
              <c16:uniqueId val="{00000009-D1FC-435C-9435-1C88A40B61E9}"/>
            </c:ext>
          </c:extLst>
        </c:ser>
        <c:dLbls>
          <c:showLegendKey val="0"/>
          <c:showVal val="0"/>
          <c:showCatName val="0"/>
          <c:showSerName val="0"/>
          <c:showPercent val="0"/>
          <c:showBubbleSize val="0"/>
          <c:showLeaderLines val="1"/>
        </c:dLbls>
      </c:pie3DChart>
      <c:spPr>
        <a:noFill/>
        <a:ln w="25400">
          <a:noFill/>
        </a:ln>
      </c:spPr>
    </c:plotArea>
    <c:plotVisOnly val="1"/>
    <c:dispBlanksAs val="gap"/>
    <c:showDLblsOverMax val="0"/>
  </c:chart>
  <c:spPr>
    <a:gradFill rotWithShape="1">
      <a:gsLst>
        <a:gs pos="0">
          <a:schemeClr val="dk1">
            <a:tint val="50000"/>
            <a:satMod val="300000"/>
          </a:schemeClr>
        </a:gs>
        <a:gs pos="35000">
          <a:schemeClr val="dk1">
            <a:tint val="37000"/>
            <a:satMod val="300000"/>
          </a:schemeClr>
        </a:gs>
        <a:gs pos="100000">
          <a:schemeClr val="dk1">
            <a:tint val="15000"/>
            <a:satMod val="350000"/>
          </a:schemeClr>
        </a:gs>
      </a:gsLst>
      <a:lin ang="16200000" scaled="1"/>
    </a:gra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s-MX"/>
    </a:p>
  </c:txPr>
  <c:printSettings>
    <c:headerFooter/>
    <c:pageMargins b="0.75000000000000488" l="0.70000000000000062" r="0.70000000000000062" t="0.75000000000000488"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30"/>
      <c:rotY val="0"/>
      <c:rAngAx val="0"/>
      <c:perspective val="0"/>
    </c:view3D>
    <c:floor>
      <c:thickness val="0"/>
    </c:floor>
    <c:sideWall>
      <c:thickness val="0"/>
    </c:sideWall>
    <c:backWall>
      <c:thickness val="0"/>
    </c:backWall>
    <c:plotArea>
      <c:layout/>
      <c:pie3DChart>
        <c:varyColors val="1"/>
        <c:ser>
          <c:idx val="0"/>
          <c:order val="0"/>
          <c:dPt>
            <c:idx val="0"/>
            <c:bubble3D val="0"/>
            <c:extLst>
              <c:ext xmlns:c16="http://schemas.microsoft.com/office/drawing/2014/chart" uri="{C3380CC4-5D6E-409C-BE32-E72D297353CC}">
                <c16:uniqueId val="{00000000-3788-449F-BA99-B5BEE51198A5}"/>
              </c:ext>
            </c:extLst>
          </c:dPt>
          <c:dPt>
            <c:idx val="1"/>
            <c:bubble3D val="0"/>
            <c:extLst>
              <c:ext xmlns:c16="http://schemas.microsoft.com/office/drawing/2014/chart" uri="{C3380CC4-5D6E-409C-BE32-E72D297353CC}">
                <c16:uniqueId val="{00000001-3788-449F-BA99-B5BEE51198A5}"/>
              </c:ext>
            </c:extLst>
          </c:dPt>
          <c:dPt>
            <c:idx val="2"/>
            <c:bubble3D val="0"/>
            <c:extLst>
              <c:ext xmlns:c16="http://schemas.microsoft.com/office/drawing/2014/chart" uri="{C3380CC4-5D6E-409C-BE32-E72D297353CC}">
                <c16:uniqueId val="{00000002-3788-449F-BA99-B5BEE51198A5}"/>
              </c:ext>
            </c:extLst>
          </c:dPt>
          <c:dPt>
            <c:idx val="3"/>
            <c:bubble3D val="0"/>
            <c:extLst>
              <c:ext xmlns:c16="http://schemas.microsoft.com/office/drawing/2014/chart" uri="{C3380CC4-5D6E-409C-BE32-E72D297353CC}">
                <c16:uniqueId val="{00000003-3788-449F-BA99-B5BEE51198A5}"/>
              </c:ext>
            </c:extLst>
          </c:dPt>
          <c:dPt>
            <c:idx val="4"/>
            <c:bubble3D val="0"/>
            <c:extLst>
              <c:ext xmlns:c16="http://schemas.microsoft.com/office/drawing/2014/chart" uri="{C3380CC4-5D6E-409C-BE32-E72D297353CC}">
                <c16:uniqueId val="{00000004-3788-449F-BA99-B5BEE51198A5}"/>
              </c:ext>
            </c:extLst>
          </c:dPt>
          <c:dPt>
            <c:idx val="5"/>
            <c:bubble3D val="0"/>
            <c:extLst>
              <c:ext xmlns:c16="http://schemas.microsoft.com/office/drawing/2014/chart" uri="{C3380CC4-5D6E-409C-BE32-E72D297353CC}">
                <c16:uniqueId val="{00000005-3788-449F-BA99-B5BEE51198A5}"/>
              </c:ext>
            </c:extLst>
          </c:dPt>
          <c:dLbls>
            <c:spPr>
              <a:noFill/>
              <a:ln w="25400">
                <a:noFill/>
              </a:ln>
            </c:spPr>
            <c:showLegendKey val="0"/>
            <c:showVal val="0"/>
            <c:showCatName val="1"/>
            <c:showSerName val="0"/>
            <c:showPercent val="1"/>
            <c:showBubbleSize val="0"/>
            <c:showLeaderLines val="0"/>
            <c:extLst>
              <c:ext xmlns:c15="http://schemas.microsoft.com/office/drawing/2012/chart" uri="{CE6537A1-D6FC-4f65-9D91-7224C49458BB}"/>
            </c:extLst>
          </c:dLbls>
          <c:cat>
            <c:strRef>
              <c:f>'Est. Egr.'!$C$16:$C$86</c:f>
              <c:strCache>
                <c:ptCount val="6"/>
                <c:pt idx="0">
                  <c:v>RECURSOS PROPIOS</c:v>
                </c:pt>
                <c:pt idx="1">
                  <c:v>APORTACIONES FEDERALES</c:v>
                </c:pt>
                <c:pt idx="2">
                  <c:v>PROGRAMAS FEDERALES</c:v>
                </c:pt>
                <c:pt idx="3">
                  <c:v>PROGRAMAS ESTATALES</c:v>
                </c:pt>
                <c:pt idx="4">
                  <c:v>EMPRÉSTITOS</c:v>
                </c:pt>
                <c:pt idx="5">
                  <c:v>OTROS</c:v>
                </c:pt>
              </c:strCache>
            </c:strRef>
          </c:cat>
          <c:val>
            <c:numRef>
              <c:f>'Est. Egr.'!$D$16:$D$86</c:f>
              <c:numCache>
                <c:formatCode>_(* #,##0_);_(* \(#,##0\);_(* "-"_);_(@_)</c:formatCode>
                <c:ptCount val="6"/>
                <c:pt idx="0">
                  <c:v>998208</c:v>
                </c:pt>
                <c:pt idx="1">
                  <c:v>0</c:v>
                </c:pt>
                <c:pt idx="2">
                  <c:v>0</c:v>
                </c:pt>
                <c:pt idx="3">
                  <c:v>0</c:v>
                </c:pt>
                <c:pt idx="4">
                  <c:v>0</c:v>
                </c:pt>
                <c:pt idx="5">
                  <c:v>1927392</c:v>
                </c:pt>
              </c:numCache>
            </c:numRef>
          </c:val>
          <c:extLst>
            <c:ext xmlns:c16="http://schemas.microsoft.com/office/drawing/2014/chart" uri="{C3380CC4-5D6E-409C-BE32-E72D297353CC}">
              <c16:uniqueId val="{00000006-3788-449F-BA99-B5BEE51198A5}"/>
            </c:ext>
          </c:extLst>
        </c:ser>
        <c:dLbls>
          <c:showLegendKey val="0"/>
          <c:showVal val="0"/>
          <c:showCatName val="0"/>
          <c:showSerName val="0"/>
          <c:showPercent val="0"/>
          <c:showBubbleSize val="0"/>
          <c:showLeaderLines val="0"/>
        </c:dLbls>
      </c:pie3DChart>
      <c:spPr>
        <a:noFill/>
        <a:ln w="25400">
          <a:noFill/>
        </a:ln>
      </c:spPr>
    </c:plotArea>
    <c:plotVisOnly val="1"/>
    <c:dispBlanksAs val="gap"/>
    <c:showDLblsOverMax val="0"/>
  </c:chart>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atMod val="105000"/>
        </a:schemeClr>
      </a:solidFill>
      <a:prstDash val="solid"/>
    </a:ln>
    <a:effectLst>
      <a:outerShdw blurRad="40000" dist="20000" dir="5400000" rotWithShape="0">
        <a:srgbClr val="000000">
          <a:alpha val="38000"/>
        </a:srgbClr>
      </a:outerShdw>
    </a:effectLst>
  </c:spPr>
  <c:txPr>
    <a:bodyPr/>
    <a:lstStyle/>
    <a:p>
      <a:pPr>
        <a:defRPr sz="600" b="1">
          <a:solidFill>
            <a:schemeClr val="dk1"/>
          </a:solidFill>
          <a:latin typeface="+mn-lt"/>
          <a:ea typeface="+mn-ea"/>
          <a:cs typeface="+mn-cs"/>
        </a:defRPr>
      </a:pPr>
      <a:endParaRPr lang="es-MX"/>
    </a:p>
  </c:txPr>
  <c:printSettings>
    <c:headerFooter/>
    <c:pageMargins b="0.75000000000000477" l="0.70000000000000062" r="0.70000000000000062" t="0.75000000000000477" header="0.30000000000000032" footer="0.30000000000000032"/>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5"/>
          <c:dPt>
            <c:idx val="0"/>
            <c:bubble3D val="0"/>
            <c:extLst>
              <c:ext xmlns:c16="http://schemas.microsoft.com/office/drawing/2014/chart" uri="{C3380CC4-5D6E-409C-BE32-E72D297353CC}">
                <c16:uniqueId val="{00000000-2ACD-4AE0-9E6B-6FE3923B0955}"/>
              </c:ext>
            </c:extLst>
          </c:dPt>
          <c:dPt>
            <c:idx val="1"/>
            <c:bubble3D val="0"/>
            <c:extLst>
              <c:ext xmlns:c16="http://schemas.microsoft.com/office/drawing/2014/chart" uri="{C3380CC4-5D6E-409C-BE32-E72D297353CC}">
                <c16:uniqueId val="{00000001-2ACD-4AE0-9E6B-6FE3923B0955}"/>
              </c:ext>
            </c:extLst>
          </c:dPt>
          <c:dPt>
            <c:idx val="2"/>
            <c:bubble3D val="0"/>
            <c:extLst>
              <c:ext xmlns:c16="http://schemas.microsoft.com/office/drawing/2014/chart" uri="{C3380CC4-5D6E-409C-BE32-E72D297353CC}">
                <c16:uniqueId val="{00000002-2ACD-4AE0-9E6B-6FE3923B0955}"/>
              </c:ext>
            </c:extLst>
          </c:dPt>
          <c:dLbls>
            <c:spPr>
              <a:noFill/>
              <a:ln w="25400">
                <a:noFill/>
              </a:ln>
            </c:spPr>
            <c:txPr>
              <a:bodyPr/>
              <a:lstStyle/>
              <a:p>
                <a:pPr>
                  <a:defRPr lang="es-ES" sz="600" b="1"/>
                </a:pPr>
                <a:endParaRPr lang="es-MX"/>
              </a:p>
            </c:txPr>
            <c:showLegendKey val="0"/>
            <c:showVal val="0"/>
            <c:showCatName val="1"/>
            <c:showSerName val="0"/>
            <c:showPercent val="1"/>
            <c:showBubbleSize val="0"/>
            <c:showLeaderLines val="1"/>
            <c:extLst>
              <c:ext xmlns:c15="http://schemas.microsoft.com/office/drawing/2012/chart" uri="{CE6537A1-D6FC-4f65-9D91-7224C49458BB}"/>
            </c:extLst>
          </c:dLbls>
          <c:cat>
            <c:strRef>
              <c:f>'Est. Egr.'!$C$96:$C$98</c:f>
              <c:strCache>
                <c:ptCount val="3"/>
                <c:pt idx="0">
                  <c:v>GASTO CORRIENTE</c:v>
                </c:pt>
                <c:pt idx="1">
                  <c:v>GASTO DE CAPÍTAL</c:v>
                </c:pt>
                <c:pt idx="2">
                  <c:v>AMORTIZACIÓN DE LA DEUDA Y DISMINUCIÓN DE PASIVOS</c:v>
                </c:pt>
              </c:strCache>
            </c:strRef>
          </c:cat>
          <c:val>
            <c:numRef>
              <c:f>'Est. Egr.'!$D$96:$D$98</c:f>
              <c:numCache>
                <c:formatCode>_(* #,##0_);_(* \(#,##0\);_(* "-"_);_(@_)</c:formatCode>
                <c:ptCount val="3"/>
                <c:pt idx="0">
                  <c:v>2810600</c:v>
                </c:pt>
                <c:pt idx="1">
                  <c:v>115000</c:v>
                </c:pt>
                <c:pt idx="2">
                  <c:v>0</c:v>
                </c:pt>
              </c:numCache>
            </c:numRef>
          </c:val>
          <c:extLst>
            <c:ext xmlns:c16="http://schemas.microsoft.com/office/drawing/2014/chart" uri="{C3380CC4-5D6E-409C-BE32-E72D297353CC}">
              <c16:uniqueId val="{00000003-2ACD-4AE0-9E6B-6FE3923B0955}"/>
            </c:ext>
          </c:extLst>
        </c:ser>
        <c:dLbls>
          <c:showLegendKey val="0"/>
          <c:showVal val="0"/>
          <c:showCatName val="0"/>
          <c:showSerName val="0"/>
          <c:showPercent val="0"/>
          <c:showBubbleSize val="0"/>
          <c:showLeaderLines val="1"/>
        </c:dLbls>
      </c:pie3DChart>
      <c:spPr>
        <a:noFill/>
        <a:ln w="25400">
          <a:noFill/>
        </a:ln>
      </c:spPr>
    </c:plotArea>
    <c:plotVisOnly val="1"/>
    <c:dispBlanksAs val="gap"/>
    <c:showDLblsOverMax val="0"/>
  </c:chart>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s-MX"/>
    </a:p>
  </c:txPr>
  <c:printSettings>
    <c:headerFooter/>
    <c:pageMargins b="0.75000000000000477" l="0.70000000000000062" r="0.70000000000000062" t="0.75000000000000477" header="0.30000000000000032" footer="0.30000000000000032"/>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17</xdr:col>
      <xdr:colOff>0</xdr:colOff>
      <xdr:row>2</xdr:row>
      <xdr:rowOff>133350</xdr:rowOff>
    </xdr:to>
    <xdr:pic>
      <xdr:nvPicPr>
        <xdr:cNvPr id="26741" name="1 Imagen" descr="Logo---texto-por-debajo.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0"/>
          <a:ext cx="15335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95250</xdr:colOff>
      <xdr:row>0</xdr:row>
      <xdr:rowOff>76201</xdr:rowOff>
    </xdr:from>
    <xdr:to>
      <xdr:col>63</xdr:col>
      <xdr:colOff>0</xdr:colOff>
      <xdr:row>2</xdr:row>
      <xdr:rowOff>85725</xdr:rowOff>
    </xdr:to>
    <xdr:sp macro="" textlink="">
      <xdr:nvSpPr>
        <xdr:cNvPr id="3" name="2 CuadroTexto"/>
        <xdr:cNvSpPr txBox="1"/>
      </xdr:nvSpPr>
      <xdr:spPr>
        <a:xfrm>
          <a:off x="2343150" y="76201"/>
          <a:ext cx="4505325" cy="581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MX" sz="1200" b="1">
              <a:latin typeface="Arial" pitchFamily="34" charset="0"/>
              <a:cs typeface="Arial" pitchFamily="34" charset="0"/>
            </a:rPr>
            <a:t>DIRECCIÓN TÉCNICA</a:t>
          </a:r>
          <a:r>
            <a:rPr lang="es-MX" sz="1000">
              <a:latin typeface="Arial" pitchFamily="34" charset="0"/>
              <a:cs typeface="Arial" pitchFamily="34" charset="0"/>
            </a:rPr>
            <a:t/>
          </a:r>
          <a:br>
            <a:rPr lang="es-MX" sz="1000">
              <a:latin typeface="Arial" pitchFamily="34" charset="0"/>
              <a:cs typeface="Arial" pitchFamily="34" charset="0"/>
            </a:rPr>
          </a:br>
          <a:r>
            <a:rPr lang="es-MX" sz="1000">
              <a:solidFill>
                <a:srgbClr val="00A79D"/>
              </a:solidFill>
              <a:latin typeface="Arial" pitchFamily="34" charset="0"/>
              <a:cs typeface="Arial" pitchFamily="34" charset="0"/>
            </a:rPr>
            <a:t>DEPTO. PLANEACIÓN, PROGRAMACIÓN Y COORDINACIÓN TÉCNICA</a:t>
          </a:r>
          <a:r>
            <a:rPr lang="es-MX" sz="1000">
              <a:latin typeface="Arial" pitchFamily="34" charset="0"/>
              <a:cs typeface="Arial" pitchFamily="34" charset="0"/>
            </a:rPr>
            <a:t/>
          </a:r>
          <a:br>
            <a:rPr lang="es-MX" sz="1000">
              <a:latin typeface="Arial" pitchFamily="34" charset="0"/>
              <a:cs typeface="Arial" pitchFamily="34" charset="0"/>
            </a:rPr>
          </a:br>
          <a:r>
            <a:rPr lang="es-MX" sz="1200" b="1">
              <a:solidFill>
                <a:srgbClr val="00A79D"/>
              </a:solidFill>
              <a:latin typeface="Arial" pitchFamily="34" charset="0"/>
              <a:cs typeface="Arial" pitchFamily="34" charset="0"/>
            </a:rPr>
            <a:t>RESULTADO DE LA REVISIÓN AL PRESUPUESTO</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5711190</xdr:colOff>
      <xdr:row>0</xdr:row>
      <xdr:rowOff>95250</xdr:rowOff>
    </xdr:from>
    <xdr:to>
      <xdr:col>2</xdr:col>
      <xdr:colOff>6467324</xdr:colOff>
      <xdr:row>0</xdr:row>
      <xdr:rowOff>274651</xdr:rowOff>
    </xdr:to>
    <xdr:sp macro="[0]!Macro4" textlink="">
      <xdr:nvSpPr>
        <xdr:cNvPr id="3" name="2 CuadroTexto"/>
        <xdr:cNvSpPr txBox="1"/>
      </xdr:nvSpPr>
      <xdr:spPr>
        <a:xfrm>
          <a:off x="9725025" y="95250"/>
          <a:ext cx="752475" cy="180975"/>
        </a:xfrm>
        <a:prstGeom prst="rect">
          <a:avLst/>
        </a:prstGeom>
        <a:ln/>
      </xdr:spPr>
      <xdr:style>
        <a:lnRef idx="0">
          <a:schemeClr val="accent2"/>
        </a:lnRef>
        <a:fillRef idx="3">
          <a:schemeClr val="accent2"/>
        </a:fillRef>
        <a:effectRef idx="3">
          <a:schemeClr val="accent2"/>
        </a:effectRef>
        <a:fontRef idx="minor">
          <a:schemeClr val="lt1"/>
        </a:fontRef>
      </xdr:style>
      <xdr:txBody>
        <a:bodyPr wrap="square" rtlCol="0" anchor="ctr"/>
        <a:lstStyle/>
        <a:p>
          <a:pPr algn="ctr"/>
          <a:r>
            <a:rPr lang="es-ES" sz="1000" b="1"/>
            <a:t>REGRESAR</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2827020</xdr:colOff>
      <xdr:row>0</xdr:row>
      <xdr:rowOff>66676</xdr:rowOff>
    </xdr:from>
    <xdr:to>
      <xdr:col>1</xdr:col>
      <xdr:colOff>3594694</xdr:colOff>
      <xdr:row>0</xdr:row>
      <xdr:rowOff>409576</xdr:rowOff>
    </xdr:to>
    <xdr:sp macro="[0]!Macro4" textlink="">
      <xdr:nvSpPr>
        <xdr:cNvPr id="2" name="1 CuadroTexto"/>
        <xdr:cNvSpPr txBox="1"/>
      </xdr:nvSpPr>
      <xdr:spPr>
        <a:xfrm>
          <a:off x="3162300" y="66676"/>
          <a:ext cx="771525" cy="342900"/>
        </a:xfrm>
        <a:prstGeom prst="rect">
          <a:avLst/>
        </a:prstGeom>
        <a:ln/>
      </xdr:spPr>
      <xdr:style>
        <a:lnRef idx="0">
          <a:schemeClr val="accent2"/>
        </a:lnRef>
        <a:fillRef idx="3">
          <a:schemeClr val="accent2"/>
        </a:fillRef>
        <a:effectRef idx="3">
          <a:schemeClr val="accent2"/>
        </a:effectRef>
        <a:fontRef idx="minor">
          <a:schemeClr val="lt1"/>
        </a:fontRef>
      </xdr:style>
      <xdr:txBody>
        <a:bodyPr wrap="square" rtlCol="0" anchor="ctr"/>
        <a:lstStyle/>
        <a:p>
          <a:pPr algn="ctr"/>
          <a:r>
            <a:rPr lang="es-ES" sz="1000" b="1"/>
            <a:t>REGRESAR</a:t>
          </a:r>
        </a:p>
        <a:p>
          <a:pPr algn="ctr"/>
          <a:r>
            <a:rPr lang="es-ES" sz="1000" b="1"/>
            <a:t>EGRESOS</a:t>
          </a:r>
        </a:p>
      </xdr:txBody>
    </xdr:sp>
    <xdr:clientData/>
  </xdr:twoCellAnchor>
  <xdr:twoCellAnchor>
    <xdr:from>
      <xdr:col>1</xdr:col>
      <xdr:colOff>255270</xdr:colOff>
      <xdr:row>0</xdr:row>
      <xdr:rowOff>66675</xdr:rowOff>
    </xdr:from>
    <xdr:to>
      <xdr:col>1</xdr:col>
      <xdr:colOff>1030569</xdr:colOff>
      <xdr:row>0</xdr:row>
      <xdr:rowOff>409575</xdr:rowOff>
    </xdr:to>
    <xdr:sp macro="[0]!Macro3" textlink="">
      <xdr:nvSpPr>
        <xdr:cNvPr id="3" name="2 CuadroTexto"/>
        <xdr:cNvSpPr txBox="1"/>
      </xdr:nvSpPr>
      <xdr:spPr>
        <a:xfrm>
          <a:off x="590550" y="66675"/>
          <a:ext cx="771525" cy="342900"/>
        </a:xfrm>
        <a:prstGeom prst="rect">
          <a:avLst/>
        </a:prstGeom>
        <a:solidFill>
          <a:schemeClr val="accent3">
            <a:lumMod val="50000"/>
          </a:schemeClr>
        </a:solidFill>
        <a:ln/>
      </xdr:spPr>
      <xdr:style>
        <a:lnRef idx="0">
          <a:schemeClr val="accent2"/>
        </a:lnRef>
        <a:fillRef idx="3">
          <a:schemeClr val="accent2"/>
        </a:fillRef>
        <a:effectRef idx="3">
          <a:schemeClr val="accent2"/>
        </a:effectRef>
        <a:fontRef idx="minor">
          <a:schemeClr val="lt1"/>
        </a:fontRef>
      </xdr:style>
      <xdr:txBody>
        <a:bodyPr wrap="square" rtlCol="0" anchor="ctr"/>
        <a:lstStyle/>
        <a:p>
          <a:pPr algn="ctr"/>
          <a:r>
            <a:rPr lang="es-ES" sz="1000" b="1"/>
            <a:t>REGRESAR</a:t>
          </a:r>
        </a:p>
        <a:p>
          <a:pPr algn="ctr"/>
          <a:r>
            <a:rPr lang="es-ES" sz="1000" b="1"/>
            <a:t>INGRESOS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47625</xdr:colOff>
      <xdr:row>1</xdr:row>
      <xdr:rowOff>47625</xdr:rowOff>
    </xdr:from>
    <xdr:to>
      <xdr:col>9</xdr:col>
      <xdr:colOff>714375</xdr:colOff>
      <xdr:row>13</xdr:row>
      <xdr:rowOff>180975</xdr:rowOff>
    </xdr:to>
    <xdr:graphicFrame macro="">
      <xdr:nvGraphicFramePr>
        <xdr:cNvPr id="14569"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47625</xdr:colOff>
      <xdr:row>16</xdr:row>
      <xdr:rowOff>47625</xdr:rowOff>
    </xdr:from>
    <xdr:to>
      <xdr:col>9</xdr:col>
      <xdr:colOff>714375</xdr:colOff>
      <xdr:row>25</xdr:row>
      <xdr:rowOff>180975</xdr:rowOff>
    </xdr:to>
    <xdr:graphicFrame macro="">
      <xdr:nvGraphicFramePr>
        <xdr:cNvPr id="14570"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57150</xdr:colOff>
      <xdr:row>29</xdr:row>
      <xdr:rowOff>0</xdr:rowOff>
    </xdr:from>
    <xdr:to>
      <xdr:col>9</xdr:col>
      <xdr:colOff>704850</xdr:colOff>
      <xdr:row>34</xdr:row>
      <xdr:rowOff>19050</xdr:rowOff>
    </xdr:to>
    <xdr:graphicFrame macro="">
      <xdr:nvGraphicFramePr>
        <xdr:cNvPr id="14571"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57150</xdr:colOff>
      <xdr:row>36</xdr:row>
      <xdr:rowOff>38100</xdr:rowOff>
    </xdr:from>
    <xdr:to>
      <xdr:col>9</xdr:col>
      <xdr:colOff>714375</xdr:colOff>
      <xdr:row>114</xdr:row>
      <xdr:rowOff>180975</xdr:rowOff>
    </xdr:to>
    <xdr:graphicFrame macro="">
      <xdr:nvGraphicFramePr>
        <xdr:cNvPr id="14572"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95250</xdr:colOff>
      <xdr:row>1</xdr:row>
      <xdr:rowOff>0</xdr:rowOff>
    </xdr:from>
    <xdr:to>
      <xdr:col>10</xdr:col>
      <xdr:colOff>695325</xdr:colOff>
      <xdr:row>12</xdr:row>
      <xdr:rowOff>0</xdr:rowOff>
    </xdr:to>
    <xdr:graphicFrame macro="">
      <xdr:nvGraphicFramePr>
        <xdr:cNvPr id="3247"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47625</xdr:colOff>
      <xdr:row>13</xdr:row>
      <xdr:rowOff>266700</xdr:rowOff>
    </xdr:from>
    <xdr:to>
      <xdr:col>10</xdr:col>
      <xdr:colOff>685800</xdr:colOff>
      <xdr:row>92</xdr:row>
      <xdr:rowOff>0</xdr:rowOff>
    </xdr:to>
    <xdr:graphicFrame macro="">
      <xdr:nvGraphicFramePr>
        <xdr:cNvPr id="3248"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57150</xdr:colOff>
      <xdr:row>93</xdr:row>
      <xdr:rowOff>266700</xdr:rowOff>
    </xdr:from>
    <xdr:to>
      <xdr:col>10</xdr:col>
      <xdr:colOff>704850</xdr:colOff>
      <xdr:row>99</xdr:row>
      <xdr:rowOff>0</xdr:rowOff>
    </xdr:to>
    <xdr:graphicFrame macro="">
      <xdr:nvGraphicFramePr>
        <xdr:cNvPr id="3249"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63500</xdr:colOff>
      <xdr:row>2</xdr:row>
      <xdr:rowOff>52939</xdr:rowOff>
    </xdr:from>
    <xdr:to>
      <xdr:col>4</xdr:col>
      <xdr:colOff>965207</xdr:colOff>
      <xdr:row>2</xdr:row>
      <xdr:rowOff>190500</xdr:rowOff>
    </xdr:to>
    <xdr:sp macro="[0]!Macro2" textlink="">
      <xdr:nvSpPr>
        <xdr:cNvPr id="2" name="1 CuadroTexto"/>
        <xdr:cNvSpPr txBox="1"/>
      </xdr:nvSpPr>
      <xdr:spPr>
        <a:xfrm>
          <a:off x="4321175" y="719689"/>
          <a:ext cx="1166284"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xdr:from>
      <xdr:col>2</xdr:col>
      <xdr:colOff>1272963</xdr:colOff>
      <xdr:row>1</xdr:row>
      <xdr:rowOff>125734</xdr:rowOff>
    </xdr:from>
    <xdr:to>
      <xdr:col>2</xdr:col>
      <xdr:colOff>2454207</xdr:colOff>
      <xdr:row>2</xdr:row>
      <xdr:rowOff>80916</xdr:rowOff>
    </xdr:to>
    <xdr:sp macro="[0]!Macro6" textlink="">
      <xdr:nvSpPr>
        <xdr:cNvPr id="4" name="3 CuadroTexto"/>
        <xdr:cNvSpPr txBox="1"/>
      </xdr:nvSpPr>
      <xdr:spPr>
        <a:xfrm>
          <a:off x="1613958" y="609604"/>
          <a:ext cx="1164168" cy="137561"/>
        </a:xfrm>
        <a:prstGeom prst="rect">
          <a:avLst/>
        </a:prstGeom>
        <a:solidFill>
          <a:schemeClr val="accent2"/>
        </a:solidFill>
        <a:ln/>
      </xdr:spPr>
      <xdr:style>
        <a:lnRef idx="0">
          <a:schemeClr val="accent6"/>
        </a:lnRef>
        <a:fillRef idx="3">
          <a:schemeClr val="accent6"/>
        </a:fillRef>
        <a:effectRef idx="3">
          <a:schemeClr val="accent6"/>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editAs="oneCell">
    <xdr:from>
      <xdr:col>2</xdr:col>
      <xdr:colOff>3150870</xdr:colOff>
      <xdr:row>0</xdr:row>
      <xdr:rowOff>247650</xdr:rowOff>
    </xdr:from>
    <xdr:to>
      <xdr:col>2</xdr:col>
      <xdr:colOff>3150870</xdr:colOff>
      <xdr:row>1</xdr:row>
      <xdr:rowOff>123825</xdr:rowOff>
    </xdr:to>
    <xdr:pic>
      <xdr:nvPicPr>
        <xdr:cNvPr id="10" name="Picture 3" descr="C:\Documents and Settings\mfv-dt\Configuración local\Archivos temporales de Internet\Content.IE5\G9YBWLQB\MC900434750[2].png"/>
        <xdr:cNvPicPr>
          <a:picLocks noChangeAspect="1" noChangeArrowheads="1"/>
        </xdr:cNvPicPr>
      </xdr:nvPicPr>
      <xdr:blipFill>
        <a:blip xmlns:r="http://schemas.openxmlformats.org/officeDocument/2006/relationships" r:embed="rId1" cstate="print"/>
        <a:srcRect/>
        <a:stretch>
          <a:fillRect/>
        </a:stretch>
      </xdr:blipFill>
      <xdr:spPr bwMode="auto">
        <a:xfrm>
          <a:off x="3486150" y="247650"/>
          <a:ext cx="352425" cy="352425"/>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twoCellAnchor>
    <xdr:from>
      <xdr:col>5</xdr:col>
      <xdr:colOff>47625</xdr:colOff>
      <xdr:row>2</xdr:row>
      <xdr:rowOff>47625</xdr:rowOff>
    </xdr:from>
    <xdr:to>
      <xdr:col>6</xdr:col>
      <xdr:colOff>941537</xdr:colOff>
      <xdr:row>2</xdr:row>
      <xdr:rowOff>185186</xdr:rowOff>
    </xdr:to>
    <xdr:sp macro="[0]!Macro2" textlink="">
      <xdr:nvSpPr>
        <xdr:cNvPr id="13" name="12 CuadroTexto"/>
        <xdr:cNvSpPr txBox="1"/>
      </xdr:nvSpPr>
      <xdr:spPr>
        <a:xfrm>
          <a:off x="5924550" y="714375"/>
          <a:ext cx="1166284"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xdr:from>
      <xdr:col>7</xdr:col>
      <xdr:colOff>47625</xdr:colOff>
      <xdr:row>2</xdr:row>
      <xdr:rowOff>47625</xdr:rowOff>
    </xdr:from>
    <xdr:to>
      <xdr:col>8</xdr:col>
      <xdr:colOff>941537</xdr:colOff>
      <xdr:row>2</xdr:row>
      <xdr:rowOff>185186</xdr:rowOff>
    </xdr:to>
    <xdr:sp macro="[0]!Macro2" textlink="">
      <xdr:nvSpPr>
        <xdr:cNvPr id="14" name="13 CuadroTexto"/>
        <xdr:cNvSpPr txBox="1"/>
      </xdr:nvSpPr>
      <xdr:spPr>
        <a:xfrm>
          <a:off x="7191375" y="714375"/>
          <a:ext cx="1166284"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xdr:from>
      <xdr:col>9</xdr:col>
      <xdr:colOff>47625</xdr:colOff>
      <xdr:row>2</xdr:row>
      <xdr:rowOff>47625</xdr:rowOff>
    </xdr:from>
    <xdr:to>
      <xdr:col>10</xdr:col>
      <xdr:colOff>941537</xdr:colOff>
      <xdr:row>2</xdr:row>
      <xdr:rowOff>185186</xdr:rowOff>
    </xdr:to>
    <xdr:sp macro="[0]!Macro2" textlink="">
      <xdr:nvSpPr>
        <xdr:cNvPr id="15" name="14 CuadroTexto"/>
        <xdr:cNvSpPr txBox="1"/>
      </xdr:nvSpPr>
      <xdr:spPr>
        <a:xfrm>
          <a:off x="8458200" y="714375"/>
          <a:ext cx="1166284"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xdr:from>
      <xdr:col>11</xdr:col>
      <xdr:colOff>47625</xdr:colOff>
      <xdr:row>2</xdr:row>
      <xdr:rowOff>47625</xdr:rowOff>
    </xdr:from>
    <xdr:to>
      <xdr:col>12</xdr:col>
      <xdr:colOff>941537</xdr:colOff>
      <xdr:row>2</xdr:row>
      <xdr:rowOff>185186</xdr:rowOff>
    </xdr:to>
    <xdr:sp macro="[0]!Macro2" textlink="">
      <xdr:nvSpPr>
        <xdr:cNvPr id="16" name="15 CuadroTexto"/>
        <xdr:cNvSpPr txBox="1"/>
      </xdr:nvSpPr>
      <xdr:spPr>
        <a:xfrm>
          <a:off x="9725025" y="714375"/>
          <a:ext cx="1166284"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xdr:from>
      <xdr:col>13</xdr:col>
      <xdr:colOff>47625</xdr:colOff>
      <xdr:row>2</xdr:row>
      <xdr:rowOff>47625</xdr:rowOff>
    </xdr:from>
    <xdr:to>
      <xdr:col>14</xdr:col>
      <xdr:colOff>941537</xdr:colOff>
      <xdr:row>2</xdr:row>
      <xdr:rowOff>185186</xdr:rowOff>
    </xdr:to>
    <xdr:sp macro="[0]!Macro2" textlink="">
      <xdr:nvSpPr>
        <xdr:cNvPr id="17" name="16 CuadroTexto"/>
        <xdr:cNvSpPr txBox="1"/>
      </xdr:nvSpPr>
      <xdr:spPr>
        <a:xfrm>
          <a:off x="10991850" y="714375"/>
          <a:ext cx="1166284"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63500</xdr:colOff>
      <xdr:row>2</xdr:row>
      <xdr:rowOff>52939</xdr:rowOff>
    </xdr:from>
    <xdr:to>
      <xdr:col>3</xdr:col>
      <xdr:colOff>965275</xdr:colOff>
      <xdr:row>2</xdr:row>
      <xdr:rowOff>190500</xdr:rowOff>
    </xdr:to>
    <xdr:sp macro="[0]!Macro2" textlink="">
      <xdr:nvSpPr>
        <xdr:cNvPr id="6" name="5 CuadroTexto"/>
        <xdr:cNvSpPr txBox="1"/>
      </xdr:nvSpPr>
      <xdr:spPr>
        <a:xfrm>
          <a:off x="4296833" y="624439"/>
          <a:ext cx="1164168"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xdr:from>
      <xdr:col>4</xdr:col>
      <xdr:colOff>43390</xdr:colOff>
      <xdr:row>2</xdr:row>
      <xdr:rowOff>52915</xdr:rowOff>
    </xdr:from>
    <xdr:to>
      <xdr:col>5</xdr:col>
      <xdr:colOff>954512</xdr:colOff>
      <xdr:row>2</xdr:row>
      <xdr:rowOff>190476</xdr:rowOff>
    </xdr:to>
    <xdr:sp macro="[0]!Macro2" textlink="">
      <xdr:nvSpPr>
        <xdr:cNvPr id="7" name="6 CuadroTexto"/>
        <xdr:cNvSpPr txBox="1"/>
      </xdr:nvSpPr>
      <xdr:spPr>
        <a:xfrm>
          <a:off x="5556248" y="624415"/>
          <a:ext cx="1164168"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xdr:from>
      <xdr:col>1</xdr:col>
      <xdr:colOff>1272963</xdr:colOff>
      <xdr:row>1</xdr:row>
      <xdr:rowOff>125734</xdr:rowOff>
    </xdr:from>
    <xdr:to>
      <xdr:col>1</xdr:col>
      <xdr:colOff>2454207</xdr:colOff>
      <xdr:row>2</xdr:row>
      <xdr:rowOff>80916</xdr:rowOff>
    </xdr:to>
    <xdr:sp macro="[0]!Macro7" textlink="">
      <xdr:nvSpPr>
        <xdr:cNvPr id="8" name="7 CuadroTexto"/>
        <xdr:cNvSpPr txBox="1"/>
      </xdr:nvSpPr>
      <xdr:spPr>
        <a:xfrm>
          <a:off x="1613958" y="609604"/>
          <a:ext cx="1164168" cy="137561"/>
        </a:xfrm>
        <a:prstGeom prst="rect">
          <a:avLst/>
        </a:prstGeom>
        <a:gradFill flip="none" rotWithShape="1">
          <a:gsLst>
            <a:gs pos="0">
              <a:srgbClr val="A15517"/>
            </a:gs>
            <a:gs pos="80000">
              <a:schemeClr val="accent6">
                <a:shade val="93000"/>
                <a:satMod val="130000"/>
              </a:schemeClr>
            </a:gs>
            <a:gs pos="100000">
              <a:schemeClr val="accent6">
                <a:shade val="94000"/>
                <a:satMod val="135000"/>
              </a:schemeClr>
            </a:gs>
          </a:gsLst>
          <a:lin ang="16200000" scaled="0"/>
          <a:tileRect/>
        </a:gradFill>
        <a:ln/>
      </xdr:spPr>
      <xdr:style>
        <a:lnRef idx="0">
          <a:schemeClr val="accent6"/>
        </a:lnRef>
        <a:fillRef idx="3">
          <a:schemeClr val="accent6"/>
        </a:fillRef>
        <a:effectRef idx="3">
          <a:schemeClr val="accent6"/>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xdr:from>
      <xdr:col>6</xdr:col>
      <xdr:colOff>43390</xdr:colOff>
      <xdr:row>2</xdr:row>
      <xdr:rowOff>52915</xdr:rowOff>
    </xdr:from>
    <xdr:to>
      <xdr:col>7</xdr:col>
      <xdr:colOff>954512</xdr:colOff>
      <xdr:row>2</xdr:row>
      <xdr:rowOff>190476</xdr:rowOff>
    </xdr:to>
    <xdr:sp macro="[0]!Macro2" textlink="">
      <xdr:nvSpPr>
        <xdr:cNvPr id="5" name="4 CuadroTexto"/>
        <xdr:cNvSpPr txBox="1"/>
      </xdr:nvSpPr>
      <xdr:spPr>
        <a:xfrm>
          <a:off x="6826248" y="624415"/>
          <a:ext cx="1164168"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xdr:from>
      <xdr:col>8</xdr:col>
      <xdr:colOff>43390</xdr:colOff>
      <xdr:row>2</xdr:row>
      <xdr:rowOff>52915</xdr:rowOff>
    </xdr:from>
    <xdr:to>
      <xdr:col>9</xdr:col>
      <xdr:colOff>954512</xdr:colOff>
      <xdr:row>2</xdr:row>
      <xdr:rowOff>190476</xdr:rowOff>
    </xdr:to>
    <xdr:sp macro="[0]!Macro2" textlink="">
      <xdr:nvSpPr>
        <xdr:cNvPr id="9" name="8 CuadroTexto"/>
        <xdr:cNvSpPr txBox="1"/>
      </xdr:nvSpPr>
      <xdr:spPr>
        <a:xfrm>
          <a:off x="8096248" y="624415"/>
          <a:ext cx="1164168"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xdr:from>
      <xdr:col>10</xdr:col>
      <xdr:colOff>43390</xdr:colOff>
      <xdr:row>2</xdr:row>
      <xdr:rowOff>52915</xdr:rowOff>
    </xdr:from>
    <xdr:to>
      <xdr:col>11</xdr:col>
      <xdr:colOff>954510</xdr:colOff>
      <xdr:row>2</xdr:row>
      <xdr:rowOff>190476</xdr:rowOff>
    </xdr:to>
    <xdr:sp macro="[0]!Macro2" textlink="">
      <xdr:nvSpPr>
        <xdr:cNvPr id="10" name="9 CuadroTexto"/>
        <xdr:cNvSpPr txBox="1"/>
      </xdr:nvSpPr>
      <xdr:spPr>
        <a:xfrm>
          <a:off x="9366248" y="624415"/>
          <a:ext cx="1164168"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xdr:from>
      <xdr:col>12</xdr:col>
      <xdr:colOff>43390</xdr:colOff>
      <xdr:row>2</xdr:row>
      <xdr:rowOff>52915</xdr:rowOff>
    </xdr:from>
    <xdr:to>
      <xdr:col>13</xdr:col>
      <xdr:colOff>954512</xdr:colOff>
      <xdr:row>2</xdr:row>
      <xdr:rowOff>190476</xdr:rowOff>
    </xdr:to>
    <xdr:sp macro="[0]!Macro2" textlink="">
      <xdr:nvSpPr>
        <xdr:cNvPr id="11" name="10 CuadroTexto"/>
        <xdr:cNvSpPr txBox="1"/>
      </xdr:nvSpPr>
      <xdr:spPr>
        <a:xfrm>
          <a:off x="10636248" y="624415"/>
          <a:ext cx="1164168"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180975</xdr:colOff>
      <xdr:row>1</xdr:row>
      <xdr:rowOff>0</xdr:rowOff>
    </xdr:from>
    <xdr:to>
      <xdr:col>6</xdr:col>
      <xdr:colOff>777015</xdr:colOff>
      <xdr:row>1</xdr:row>
      <xdr:rowOff>0</xdr:rowOff>
    </xdr:to>
    <xdr:sp macro="" textlink="">
      <xdr:nvSpPr>
        <xdr:cNvPr id="2" name="WordArt 1"/>
        <xdr:cNvSpPr>
          <a:spLocks noChangeArrowheads="1" noChangeShapeType="1" noTextEdit="1"/>
        </xdr:cNvSpPr>
      </xdr:nvSpPr>
      <xdr:spPr bwMode="auto">
        <a:xfrm>
          <a:off x="4505325" y="1076325"/>
          <a:ext cx="600075" cy="0"/>
        </a:xfrm>
        <a:prstGeom prst="rect">
          <a:avLst/>
        </a:prstGeom>
      </xdr:spPr>
      <xdr:txBody>
        <a:bodyPr wrap="none" fromWordArt="1">
          <a:prstTxWarp prst="textPlain">
            <a:avLst>
              <a:gd name="adj" fmla="val 50000"/>
            </a:avLst>
          </a:prstTxWarp>
        </a:bodyPr>
        <a:lstStyle/>
        <a:p>
          <a:pPr algn="ctr" rtl="0"/>
          <a:r>
            <a:rPr lang="es-ES" sz="1000" b="1" kern="10" spc="0">
              <a:ln w="3175">
                <a:noFill/>
                <a:round/>
                <a:headEnd/>
                <a:tailEnd/>
              </a:ln>
              <a:solidFill>
                <a:srgbClr val="000000"/>
              </a:solidFill>
              <a:effectLst/>
              <a:latin typeface="Arial"/>
              <a:cs typeface="Arial"/>
            </a:rPr>
            <a:t>MENSUAL</a:t>
          </a:r>
        </a:p>
      </xdr:txBody>
    </xdr:sp>
    <xdr:clientData/>
  </xdr:twoCellAnchor>
  <xdr:twoCellAnchor>
    <xdr:from>
      <xdr:col>7</xdr:col>
      <xdr:colOff>226695</xdr:colOff>
      <xdr:row>1</xdr:row>
      <xdr:rowOff>0</xdr:rowOff>
    </xdr:from>
    <xdr:to>
      <xdr:col>7</xdr:col>
      <xdr:colOff>662710</xdr:colOff>
      <xdr:row>1</xdr:row>
      <xdr:rowOff>0</xdr:rowOff>
    </xdr:to>
    <xdr:sp macro="" textlink="">
      <xdr:nvSpPr>
        <xdr:cNvPr id="3" name="WordArt 2"/>
        <xdr:cNvSpPr>
          <a:spLocks noChangeArrowheads="1" noChangeShapeType="1" noTextEdit="1"/>
        </xdr:cNvSpPr>
      </xdr:nvSpPr>
      <xdr:spPr bwMode="auto">
        <a:xfrm>
          <a:off x="5467350" y="1076325"/>
          <a:ext cx="438150" cy="0"/>
        </a:xfrm>
        <a:prstGeom prst="rect">
          <a:avLst/>
        </a:prstGeom>
      </xdr:spPr>
      <xdr:txBody>
        <a:bodyPr wrap="none" fromWordArt="1">
          <a:prstTxWarp prst="textPlain">
            <a:avLst>
              <a:gd name="adj" fmla="val 50000"/>
            </a:avLst>
          </a:prstTxWarp>
        </a:bodyPr>
        <a:lstStyle/>
        <a:p>
          <a:pPr algn="ctr" rtl="0"/>
          <a:r>
            <a:rPr lang="es-ES" sz="1000" b="1" kern="10" spc="0">
              <a:ln w="3175">
                <a:noFill/>
                <a:round/>
                <a:headEnd/>
                <a:tailEnd/>
              </a:ln>
              <a:solidFill>
                <a:srgbClr val="000000"/>
              </a:solidFill>
              <a:effectLst/>
              <a:latin typeface="Arial"/>
              <a:cs typeface="Arial"/>
            </a:rPr>
            <a:t>ANUAL</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5711190</xdr:colOff>
      <xdr:row>0</xdr:row>
      <xdr:rowOff>95250</xdr:rowOff>
    </xdr:from>
    <xdr:to>
      <xdr:col>2</xdr:col>
      <xdr:colOff>6467324</xdr:colOff>
      <xdr:row>0</xdr:row>
      <xdr:rowOff>274651</xdr:rowOff>
    </xdr:to>
    <xdr:sp macro="[0]!Macro3" textlink="">
      <xdr:nvSpPr>
        <xdr:cNvPr id="2" name="1 CuadroTexto"/>
        <xdr:cNvSpPr txBox="1"/>
      </xdr:nvSpPr>
      <xdr:spPr>
        <a:xfrm>
          <a:off x="9725025" y="95250"/>
          <a:ext cx="752475" cy="180975"/>
        </a:xfrm>
        <a:prstGeom prst="rect">
          <a:avLst/>
        </a:prstGeom>
        <a:ln/>
      </xdr:spPr>
      <xdr:style>
        <a:lnRef idx="0">
          <a:schemeClr val="accent2"/>
        </a:lnRef>
        <a:fillRef idx="3">
          <a:schemeClr val="accent2"/>
        </a:fillRef>
        <a:effectRef idx="3">
          <a:schemeClr val="accent2"/>
        </a:effectRef>
        <a:fontRef idx="minor">
          <a:schemeClr val="lt1"/>
        </a:fontRef>
      </xdr:style>
      <xdr:txBody>
        <a:bodyPr wrap="square" rtlCol="0" anchor="ctr"/>
        <a:lstStyle/>
        <a:p>
          <a:pPr algn="ctr"/>
          <a:r>
            <a:rPr lang="es-ES" sz="1000" b="1"/>
            <a:t>REGRESAR</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5372100</xdr:colOff>
      <xdr:row>0</xdr:row>
      <xdr:rowOff>95250</xdr:rowOff>
    </xdr:from>
    <xdr:to>
      <xdr:col>3</xdr:col>
      <xdr:colOff>6120822</xdr:colOff>
      <xdr:row>0</xdr:row>
      <xdr:rowOff>274651</xdr:rowOff>
    </xdr:to>
    <xdr:sp macro="[0]!Macro3" textlink="">
      <xdr:nvSpPr>
        <xdr:cNvPr id="2" name="1 CuadroTexto"/>
        <xdr:cNvSpPr txBox="1"/>
      </xdr:nvSpPr>
      <xdr:spPr>
        <a:xfrm>
          <a:off x="9658350" y="95250"/>
          <a:ext cx="752475" cy="180975"/>
        </a:xfrm>
        <a:prstGeom prst="rect">
          <a:avLst/>
        </a:prstGeom>
        <a:ln/>
      </xdr:spPr>
      <xdr:style>
        <a:lnRef idx="0">
          <a:schemeClr val="accent2"/>
        </a:lnRef>
        <a:fillRef idx="3">
          <a:schemeClr val="accent2"/>
        </a:fillRef>
        <a:effectRef idx="3">
          <a:schemeClr val="accent2"/>
        </a:effectRef>
        <a:fontRef idx="minor">
          <a:schemeClr val="lt1"/>
        </a:fontRef>
      </xdr:style>
      <xdr:txBody>
        <a:bodyPr wrap="square" rtlCol="0" anchor="ctr"/>
        <a:lstStyle/>
        <a:p>
          <a:pPr algn="ctr"/>
          <a:r>
            <a:rPr lang="es-ES" sz="1000" b="1"/>
            <a:t>REGRESAR</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5568315</xdr:colOff>
      <xdr:row>0</xdr:row>
      <xdr:rowOff>104775</xdr:rowOff>
    </xdr:from>
    <xdr:to>
      <xdr:col>2</xdr:col>
      <xdr:colOff>6324449</xdr:colOff>
      <xdr:row>0</xdr:row>
      <xdr:rowOff>285750</xdr:rowOff>
    </xdr:to>
    <xdr:sp macro="[0]!Macro4" textlink="">
      <xdr:nvSpPr>
        <xdr:cNvPr id="2" name="1 CuadroTexto"/>
        <xdr:cNvSpPr txBox="1"/>
      </xdr:nvSpPr>
      <xdr:spPr>
        <a:xfrm>
          <a:off x="9601200" y="104775"/>
          <a:ext cx="752475" cy="180975"/>
        </a:xfrm>
        <a:prstGeom prst="rect">
          <a:avLst/>
        </a:prstGeom>
        <a:ln/>
      </xdr:spPr>
      <xdr:style>
        <a:lnRef idx="0">
          <a:schemeClr val="accent2"/>
        </a:lnRef>
        <a:fillRef idx="3">
          <a:schemeClr val="accent2"/>
        </a:fillRef>
        <a:effectRef idx="3">
          <a:schemeClr val="accent2"/>
        </a:effectRef>
        <a:fontRef idx="minor">
          <a:schemeClr val="lt1"/>
        </a:fontRef>
      </xdr:style>
      <xdr:txBody>
        <a:bodyPr wrap="square" rtlCol="0" anchor="ctr"/>
        <a:lstStyle/>
        <a:p>
          <a:pPr algn="ctr"/>
          <a:r>
            <a:rPr lang="es-ES" sz="1000" b="1"/>
            <a:t>REGRESAR</a:t>
          </a:r>
        </a:p>
      </xdr:txBody>
    </xdr:sp>
    <xdr:clientData/>
  </xdr:twoCellAnchor>
</xdr:wsDr>
</file>

<file path=xl/tables/table1.xml><?xml version="1.0" encoding="utf-8"?>
<table xmlns="http://schemas.openxmlformats.org/spreadsheetml/2006/main" id="7" name="Tabla7" displayName="Tabla7" ref="A3:D13" totalsRowShown="0" dataDxfId="152">
  <tableColumns count="4">
    <tableColumn id="1" name="R" dataDxfId="156"/>
    <tableColumn id="2" name="Descripción" dataDxfId="155"/>
    <tableColumn id="3" name="Estimación" dataDxfId="154">
      <calculatedColumnFormula>'I-TI'!D346</calculatedColumnFormula>
    </tableColumn>
    <tableColumn id="4" name="Distribución" dataDxfId="153">
      <calculatedColumnFormula>'I-TI'!E346</calculatedColumnFormula>
    </tableColumn>
  </tableColumns>
  <tableStyleInfo name="TableStyleLight9" showFirstColumn="0" showLastColumn="0" showRowStripes="1" showColumnStripes="0"/>
</table>
</file>

<file path=xl/tables/table10.xml><?xml version="1.0" encoding="utf-8"?>
<table xmlns="http://schemas.openxmlformats.org/spreadsheetml/2006/main" id="5" name="Tabla5" displayName="Tabla5" ref="A1:E144" totalsRowShown="0" headerRowDxfId="27" dataDxfId="26">
  <tableColumns count="5">
    <tableColumn id="1" name="F" dataDxfId="32"/>
    <tableColumn id="2" name="FN" dataDxfId="31"/>
    <tableColumn id="3" name="SF" dataDxfId="30"/>
    <tableColumn id="4" name="Descripción" dataDxfId="29"/>
    <tableColumn id="5" name="Definición" dataDxfId="28"/>
  </tableColumns>
  <tableStyleInfo name="TableStyleLight17" showFirstColumn="0" showLastColumn="0" showRowStripes="1" showColumnStripes="0"/>
</table>
</file>

<file path=xl/tables/table11.xml><?xml version="1.0" encoding="utf-8"?>
<table xmlns="http://schemas.openxmlformats.org/spreadsheetml/2006/main" id="11" name="Tabla11" displayName="Tabla11" ref="A1:G91" totalsRowShown="0" headerRowDxfId="18" dataDxfId="17" headerRowBorderDxfId="15" tableBorderDxfId="16">
  <tableColumns count="7">
    <tableColumn id="1" name="SP" dataDxfId="25"/>
    <tableColumn id="2" name="SF" dataDxfId="24"/>
    <tableColumn id="3" name="SE" dataDxfId="23"/>
    <tableColumn id="4" name="SB" dataDxfId="22"/>
    <tableColumn id="5" name="EP" dataDxfId="21"/>
    <tableColumn id="6" name="Descripción" dataDxfId="20"/>
    <tableColumn id="7" name="Definición" dataDxfId="19"/>
  </tableColumns>
  <tableStyleInfo name="TableStyleMedium13" showFirstColumn="0" showLastColumn="0" showRowStripes="1" showColumnStripes="0"/>
</table>
</file>

<file path=xl/tables/table12.xml><?xml version="1.0" encoding="utf-8"?>
<table xmlns="http://schemas.openxmlformats.org/spreadsheetml/2006/main" id="1" name="Tabla1" displayName="Tabla1" ref="A1:C426" headerRowDxfId="8">
  <tableColumns count="3">
    <tableColumn id="1" name="OG" totalsRowLabel="Total" dataDxfId="13" totalsRowDxfId="14"/>
    <tableColumn id="2" name="Descripción" dataDxfId="11" totalsRowDxfId="12"/>
    <tableColumn id="3" name="Definición" totalsRowFunction="count" dataDxfId="9" totalsRowDxfId="10"/>
  </tableColumns>
  <tableStyleInfo name="TableStyleLight21" showFirstColumn="0" showLastColumn="0" showRowStripes="1" showColumnStripes="0"/>
</table>
</file>

<file path=xl/tables/table13.xml><?xml version="1.0" encoding="utf-8"?>
<table xmlns="http://schemas.openxmlformats.org/spreadsheetml/2006/main" id="3" name="Tabla3" displayName="Tabla3" ref="A1:C4" totalsRowShown="0" headerRowDxfId="4">
  <tableColumns count="3">
    <tableColumn id="1" name="TG" dataDxfId="7"/>
    <tableColumn id="2" name="Descripción" dataDxfId="6"/>
    <tableColumn id="3" name="Definición" dataDxfId="5"/>
  </tableColumns>
  <tableStyleInfo name="TableStyleLight18" showFirstColumn="0" showLastColumn="0" showRowStripes="1" showColumnStripes="0"/>
</table>
</file>

<file path=xl/tables/table14.xml><?xml version="1.0" encoding="utf-8"?>
<table xmlns="http://schemas.openxmlformats.org/spreadsheetml/2006/main" id="4" name="Tabla4" displayName="Tabla4" ref="A1:C79" totalsRowShown="0" headerRowDxfId="0">
  <tableColumns count="3">
    <tableColumn id="4" name="OR" dataDxfId="3"/>
    <tableColumn id="2" name="Descripción" dataDxfId="2"/>
    <tableColumn id="3" name="Definición" dataDxfId="1"/>
  </tableColumns>
  <tableStyleInfo name="TableStyleLight16" showFirstColumn="0" showLastColumn="0" showRowStripes="1" showColumnStripes="0"/>
</table>
</file>

<file path=xl/tables/table2.xml><?xml version="1.0" encoding="utf-8"?>
<table xmlns="http://schemas.openxmlformats.org/spreadsheetml/2006/main" id="8" name="Tabla8" displayName="Tabla8" ref="A18:D25" totalsRowShown="0" dataDxfId="147">
  <tableColumns count="4">
    <tableColumn id="1" name="T" dataDxfId="151"/>
    <tableColumn id="2" name="Descripción" dataDxfId="150"/>
    <tableColumn id="3" name="Estimación" dataDxfId="149">
      <calculatedColumnFormula>'I-TI'!D359</calculatedColumnFormula>
    </tableColumn>
    <tableColumn id="4" name="Distribución" dataDxfId="148">
      <calculatedColumnFormula>'I-TI'!E359</calculatedColumnFormula>
    </tableColumn>
  </tableColumns>
  <tableStyleInfo name="TableStyleLight9" showFirstColumn="0" showLastColumn="0" showRowStripes="1" showColumnStripes="0"/>
</table>
</file>

<file path=xl/tables/table3.xml><?xml version="1.0" encoding="utf-8"?>
<table xmlns="http://schemas.openxmlformats.org/spreadsheetml/2006/main" id="9" name="Tabla9" displayName="Tabla9" ref="A30:D34" totalsRowShown="0" dataDxfId="142">
  <tableColumns count="4">
    <tableColumn id="1" name="TI" dataDxfId="146"/>
    <tableColumn id="2" name="Descripción" dataDxfId="145"/>
    <tableColumn id="3" name="Estimación" dataDxfId="144"/>
    <tableColumn id="4" name="Distribución" dataDxfId="143">
      <calculatedColumnFormula>'I-TI'!E368</calculatedColumnFormula>
    </tableColumn>
  </tableColumns>
  <tableStyleInfo name="TableStyleLight9" showFirstColumn="0" showLastColumn="0" showRowStripes="1" showColumnStripes="0"/>
</table>
</file>

<file path=xl/tables/table4.xml><?xml version="1.0" encoding="utf-8"?>
<table xmlns="http://schemas.openxmlformats.org/spreadsheetml/2006/main" id="10" name="Tabla10" displayName="Tabla10" ref="A38:D109" totalsRowShown="0" dataDxfId="137">
  <tableColumns count="4">
    <tableColumn id="1" name="OR" dataDxfId="141"/>
    <tableColumn id="2" name="Descripción" dataDxfId="140"/>
    <tableColumn id="3" name="Estimación" dataDxfId="139"/>
    <tableColumn id="4" name="Distribución" dataDxfId="138"/>
  </tableColumns>
  <tableStyleInfo name="TableStyleLight9" showFirstColumn="0" showLastColumn="0" showRowStripes="1" showColumnStripes="0"/>
</table>
</file>

<file path=xl/tables/table5.xml><?xml version="1.0" encoding="utf-8"?>
<table xmlns="http://schemas.openxmlformats.org/spreadsheetml/2006/main" id="14" name="Tabla14" displayName="Tabla14" ref="B2:E12" headerRowDxfId="130" tableBorderDxfId="129">
  <tableColumns count="4">
    <tableColumn id="1" name="C" totalsRowLabel="Total" dataDxfId="135" totalsRowDxfId="136"/>
    <tableColumn id="2" name="Descripción" dataDxfId="133" totalsRowDxfId="134"/>
    <tableColumn id="3" name="Estimación" dataDxfId="132"/>
    <tableColumn id="4" name="Distribución" totalsRowFunction="count" dataDxfId="131"/>
  </tableColumns>
  <tableStyleInfo name="TableStyleLight11" showFirstColumn="0" showLastColumn="0" showRowStripes="1" showColumnStripes="0"/>
</table>
</file>

<file path=xl/tables/table6.xml><?xml version="1.0" encoding="utf-8"?>
<table xmlns="http://schemas.openxmlformats.org/spreadsheetml/2006/main" id="15" name="Tabla15" displayName="Tabla15" ref="B15:E92" totalsRowShown="0" tableBorderDxfId="126">
  <tableColumns count="4">
    <tableColumn id="1" name="C" dataDxfId="128"/>
    <tableColumn id="2" name="Descripción" dataDxfId="127"/>
    <tableColumn id="3" name="Estimación"/>
    <tableColumn id="4" name="Distribución"/>
  </tableColumns>
  <tableStyleInfo name="TableStyleLight11" showFirstColumn="0" showLastColumn="0" showRowStripes="1" showColumnStripes="0"/>
</table>
</file>

<file path=xl/tables/table7.xml><?xml version="1.0" encoding="utf-8"?>
<table xmlns="http://schemas.openxmlformats.org/spreadsheetml/2006/main" id="16" name="Tabla16" displayName="Tabla16" ref="B95:E99" totalsRowShown="0" tableBorderDxfId="121">
  <tableColumns count="4">
    <tableColumn id="1" name="C" dataDxfId="125"/>
    <tableColumn id="2" name="Descripción" dataDxfId="124"/>
    <tableColumn id="3" name="Estimación" dataDxfId="123"/>
    <tableColumn id="4" name="Distribución" dataDxfId="122"/>
  </tableColumns>
  <tableStyleInfo name="TableStyleLight11" showFirstColumn="0" showLastColumn="0" showRowStripes="1" showColumnStripes="0"/>
</table>
</file>

<file path=xl/tables/table8.xml><?xml version="1.0" encoding="utf-8"?>
<table xmlns="http://schemas.openxmlformats.org/spreadsheetml/2006/main" id="2" name="Tabla33" displayName="Tabla33" ref="A1:C4" totalsRowShown="0" headerRowDxfId="41">
  <tableColumns count="3">
    <tableColumn id="1" name="TI" dataDxfId="44"/>
    <tableColumn id="2" name="Descripción" dataDxfId="43"/>
    <tableColumn id="3" name="Definición" dataDxfId="42"/>
  </tableColumns>
  <tableStyleInfo name="TableStyleLight19" showFirstColumn="0" showLastColumn="0" showRowStripes="1" showColumnStripes="0"/>
</table>
</file>

<file path=xl/tables/table9.xml><?xml version="1.0" encoding="utf-8"?>
<table xmlns="http://schemas.openxmlformats.org/spreadsheetml/2006/main" id="6" name="Tabla6" displayName="Tabla6" ref="A1:D338" totalsRowShown="0" headerRowDxfId="36" dataDxfId="35" headerRowBorderDxfId="33" tableBorderDxfId="34">
  <tableColumns count="4">
    <tableColumn id="1" name="RT" dataDxfId="40"/>
    <tableColumn id="2" name="LI" dataDxfId="39"/>
    <tableColumn id="3" name="Descripción" dataDxfId="38"/>
    <tableColumn id="4" name="Definición" dataDxfId="37"/>
  </tableColumns>
  <tableStyleInfo name="TableStyleLight2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10.bin"/><Relationship Id="rId5" Type="http://schemas.openxmlformats.org/officeDocument/2006/relationships/comments" Target="../comments5.xml"/><Relationship Id="rId4" Type="http://schemas.openxmlformats.org/officeDocument/2006/relationships/table" Target="../tables/table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1.bin"/><Relationship Id="rId5" Type="http://schemas.openxmlformats.org/officeDocument/2006/relationships/comments" Target="../comments6.xml"/><Relationship Id="rId4" Type="http://schemas.openxmlformats.org/officeDocument/2006/relationships/table" Target="../tables/table9.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vmlDrawing" Target="../drawings/vmlDrawing7.vml"/><Relationship Id="rId1" Type="http://schemas.openxmlformats.org/officeDocument/2006/relationships/printerSettings" Target="../printerSettings/printerSettings12.bin"/><Relationship Id="rId4" Type="http://schemas.openxmlformats.org/officeDocument/2006/relationships/comments" Target="../comments7.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vmlDrawing" Target="../drawings/vmlDrawing8.vml"/><Relationship Id="rId1" Type="http://schemas.openxmlformats.org/officeDocument/2006/relationships/printerSettings" Target="../printerSettings/printerSettings13.bin"/><Relationship Id="rId4" Type="http://schemas.openxmlformats.org/officeDocument/2006/relationships/comments" Target="../comments8.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4.bin"/><Relationship Id="rId5" Type="http://schemas.openxmlformats.org/officeDocument/2006/relationships/comments" Target="../comments9.xml"/><Relationship Id="rId4" Type="http://schemas.openxmlformats.org/officeDocument/2006/relationships/table" Target="../tables/table12.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5.bin"/><Relationship Id="rId5" Type="http://schemas.openxmlformats.org/officeDocument/2006/relationships/comments" Target="../comments10.xml"/><Relationship Id="rId4" Type="http://schemas.openxmlformats.org/officeDocument/2006/relationships/table" Target="../tables/table13.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6.bin"/><Relationship Id="rId5" Type="http://schemas.openxmlformats.org/officeDocument/2006/relationships/comments" Target="../comments11.xml"/><Relationship Id="rId4" Type="http://schemas.openxmlformats.org/officeDocument/2006/relationships/table" Target="../tables/table14.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table" Target="../tables/table7.xml"/><Relationship Id="rId4" Type="http://schemas.openxmlformats.org/officeDocument/2006/relationships/table" Target="../tables/table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A15517"/>
  </sheetPr>
  <dimension ref="A1:BX229"/>
  <sheetViews>
    <sheetView topLeftCell="A31" workbookViewId="0">
      <selection activeCell="AX76" sqref="AX76"/>
    </sheetView>
  </sheetViews>
  <sheetFormatPr baseColWidth="10" defaultColWidth="0" defaultRowHeight="15" zeroHeight="1"/>
  <cols>
    <col min="1" max="1" width="0.85546875" style="180" customWidth="1"/>
    <col min="2" max="2" width="2.42578125" style="180" customWidth="1"/>
    <col min="3" max="3" width="0.85546875" style="180" customWidth="1"/>
    <col min="4" max="4" width="2.42578125" style="180" customWidth="1"/>
    <col min="5" max="5" width="0.85546875" style="180" customWidth="1"/>
    <col min="6" max="6" width="2.42578125" style="180" customWidth="1"/>
    <col min="7" max="7" width="0.85546875" style="180" customWidth="1"/>
    <col min="8" max="8" width="2.42578125" style="180" customWidth="1"/>
    <col min="9" max="9" width="0.85546875" style="180" customWidth="1"/>
    <col min="10" max="10" width="2.42578125" style="180" customWidth="1"/>
    <col min="11" max="11" width="0.85546875" style="180" customWidth="1"/>
    <col min="12" max="12" width="2.42578125" style="180" customWidth="1"/>
    <col min="13" max="13" width="0.85546875" style="180" customWidth="1"/>
    <col min="14" max="14" width="2.42578125" style="180" customWidth="1"/>
    <col min="15" max="15" width="0.85546875" style="180" customWidth="1"/>
    <col min="16" max="16" width="2.42578125" style="180" customWidth="1"/>
    <col min="17" max="17" width="0.85546875" style="180" customWidth="1"/>
    <col min="18" max="18" width="2.42578125" style="180" customWidth="1"/>
    <col min="19" max="19" width="0.85546875" style="180" customWidth="1"/>
    <col min="20" max="20" width="2.42578125" style="180" customWidth="1"/>
    <col min="21" max="21" width="0.85546875" style="180" customWidth="1"/>
    <col min="22" max="22" width="2.42578125" style="180" customWidth="1"/>
    <col min="23" max="23" width="0.85546875" style="180" customWidth="1"/>
    <col min="24" max="24" width="2.42578125" style="180" customWidth="1"/>
    <col min="25" max="25" width="0.85546875" style="180" customWidth="1"/>
    <col min="26" max="26" width="2.42578125" style="180" customWidth="1"/>
    <col min="27" max="27" width="0.85546875" style="180" customWidth="1"/>
    <col min="28" max="28" width="2.42578125" style="180" customWidth="1"/>
    <col min="29" max="29" width="0.85546875" style="180" customWidth="1"/>
    <col min="30" max="30" width="2.42578125" style="180" customWidth="1"/>
    <col min="31" max="31" width="0.85546875" style="180" customWidth="1"/>
    <col min="32" max="32" width="2.42578125" style="180" customWidth="1"/>
    <col min="33" max="33" width="0.85546875" style="180" customWidth="1"/>
    <col min="34" max="34" width="2.42578125" style="180" customWidth="1"/>
    <col min="35" max="35" width="0.85546875" style="180" customWidth="1"/>
    <col min="36" max="36" width="2.42578125" style="180" customWidth="1"/>
    <col min="37" max="37" width="0.85546875" style="180" customWidth="1"/>
    <col min="38" max="38" width="2.42578125" style="180" customWidth="1"/>
    <col min="39" max="39" width="0.85546875" style="180" customWidth="1"/>
    <col min="40" max="40" width="2.42578125" style="180" customWidth="1"/>
    <col min="41" max="41" width="0.85546875" style="180" customWidth="1"/>
    <col min="42" max="42" width="2.42578125" style="180" customWidth="1"/>
    <col min="43" max="43" width="0.85546875" style="180" customWidth="1"/>
    <col min="44" max="44" width="2.42578125" style="180" customWidth="1"/>
    <col min="45" max="45" width="0.85546875" style="180" customWidth="1"/>
    <col min="46" max="46" width="2.42578125" style="180" customWidth="1"/>
    <col min="47" max="47" width="0.85546875" style="180" customWidth="1"/>
    <col min="48" max="48" width="2.42578125" style="180" customWidth="1"/>
    <col min="49" max="49" width="0.85546875" style="180" customWidth="1"/>
    <col min="50" max="50" width="2.42578125" style="180" customWidth="1"/>
    <col min="51" max="51" width="0.85546875" style="180" customWidth="1"/>
    <col min="52" max="52" width="2.42578125" style="180" customWidth="1"/>
    <col min="53" max="53" width="0.85546875" style="180" customWidth="1"/>
    <col min="54" max="54" width="2.42578125" style="180" customWidth="1"/>
    <col min="55" max="55" width="0.85546875" style="180" customWidth="1"/>
    <col min="56" max="56" width="2.42578125" style="180" customWidth="1"/>
    <col min="57" max="57" width="0.85546875" style="180" customWidth="1"/>
    <col min="58" max="58" width="2.42578125" style="180" customWidth="1"/>
    <col min="59" max="59" width="0.85546875" style="180" customWidth="1"/>
    <col min="60" max="60" width="2.42578125" style="180" customWidth="1"/>
    <col min="61" max="61" width="0.85546875" style="180" customWidth="1"/>
    <col min="62" max="62" width="2.42578125" style="180" customWidth="1"/>
    <col min="63" max="63" width="0.85546875" style="180" customWidth="1"/>
    <col min="64" max="64" width="2.42578125" style="180" customWidth="1"/>
    <col min="65" max="65" width="0.85546875" style="180" customWidth="1"/>
    <col min="66" max="66" width="2.42578125" style="180" customWidth="1"/>
    <col min="67" max="67" width="0.85546875" style="180" customWidth="1"/>
    <col min="68" max="68" width="2.42578125" style="180" customWidth="1"/>
    <col min="69" max="69" width="0.85546875" style="180" customWidth="1"/>
    <col min="70" max="70" width="2.42578125" style="180" customWidth="1"/>
    <col min="71" max="71" width="0.85546875" style="180" customWidth="1"/>
    <col min="72" max="72" width="2.42578125" style="180" customWidth="1"/>
    <col min="73" max="73" width="0.85546875" style="180" customWidth="1"/>
    <col min="74" max="74" width="2.42578125" style="180" customWidth="1"/>
    <col min="75" max="76" width="0.85546875" style="180" customWidth="1"/>
    <col min="77" max="16384" width="11.42578125" style="180" hidden="1"/>
  </cols>
  <sheetData>
    <row r="1" spans="1:76" ht="24" thickBot="1">
      <c r="A1" s="178"/>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4"/>
      <c r="AR1" s="184"/>
      <c r="AS1" s="184"/>
      <c r="AT1" s="184"/>
      <c r="AU1" s="184"/>
      <c r="AV1" s="184"/>
      <c r="AW1" s="184"/>
      <c r="AX1" s="184"/>
      <c r="AY1" s="184"/>
      <c r="AZ1" s="184"/>
      <c r="BA1" s="184"/>
      <c r="BB1" s="184"/>
      <c r="BC1" s="184"/>
      <c r="BD1" s="184"/>
      <c r="BE1" s="184"/>
      <c r="BF1" s="184"/>
      <c r="BG1" s="184"/>
      <c r="BH1" s="184"/>
      <c r="BI1" s="184"/>
      <c r="BJ1" s="184"/>
      <c r="BK1" s="184"/>
      <c r="BL1" s="184"/>
      <c r="BM1" s="184"/>
      <c r="BN1" s="566" t="s">
        <v>1704</v>
      </c>
      <c r="BO1" s="566"/>
      <c r="BP1" s="566"/>
      <c r="BQ1" s="566"/>
      <c r="BR1" s="566"/>
      <c r="BS1" s="566"/>
      <c r="BT1" s="566"/>
      <c r="BU1" s="566"/>
      <c r="BV1" s="566"/>
      <c r="BW1" s="179"/>
      <c r="BX1" s="178"/>
    </row>
    <row r="2" spans="1:76" ht="21" thickBot="1">
      <c r="A2" s="178"/>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567">
        <v>2012</v>
      </c>
      <c r="BO2" s="568"/>
      <c r="BP2" s="568"/>
      <c r="BQ2" s="568"/>
      <c r="BR2" s="568"/>
      <c r="BS2" s="568"/>
      <c r="BT2" s="568"/>
      <c r="BU2" s="568"/>
      <c r="BV2" s="569"/>
      <c r="BW2" s="181"/>
      <c r="BX2" s="178"/>
    </row>
    <row r="3" spans="1:76" s="182" customFormat="1" ht="12" customHeight="1" thickBot="1">
      <c r="A3" s="410"/>
      <c r="B3" s="411"/>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c r="AG3" s="411"/>
      <c r="AH3" s="411"/>
      <c r="AI3" s="411"/>
      <c r="AJ3" s="411"/>
      <c r="AK3" s="411"/>
      <c r="AL3" s="411"/>
      <c r="AM3" s="411"/>
      <c r="AN3" s="411"/>
      <c r="AO3" s="411"/>
      <c r="AP3" s="411"/>
      <c r="AQ3" s="411"/>
      <c r="AR3" s="411"/>
      <c r="AS3" s="411"/>
      <c r="AT3" s="411"/>
      <c r="AU3" s="411"/>
      <c r="AV3" s="411"/>
      <c r="AW3" s="411"/>
      <c r="AX3" s="411"/>
      <c r="AY3" s="411"/>
      <c r="AZ3" s="411"/>
      <c r="BA3" s="411"/>
      <c r="BB3" s="411"/>
      <c r="BC3" s="411"/>
      <c r="BD3" s="411"/>
      <c r="BE3" s="411"/>
      <c r="BF3" s="411"/>
      <c r="BG3" s="411"/>
      <c r="BH3" s="411"/>
      <c r="BI3" s="411"/>
      <c r="BJ3" s="411"/>
      <c r="BK3" s="411"/>
      <c r="BL3" s="411"/>
      <c r="BM3" s="411"/>
      <c r="BN3" s="411"/>
      <c r="BO3" s="411"/>
      <c r="BP3" s="411"/>
      <c r="BQ3" s="411"/>
      <c r="BR3" s="411"/>
      <c r="BS3" s="411"/>
      <c r="BT3" s="411"/>
      <c r="BU3" s="411"/>
      <c r="BV3" s="411"/>
      <c r="BW3" s="411"/>
      <c r="BX3" s="410"/>
    </row>
    <row r="4" spans="1:76" ht="24" thickBot="1">
      <c r="A4" s="178"/>
      <c r="B4" s="178"/>
      <c r="C4" s="178"/>
      <c r="D4" s="178"/>
      <c r="E4" s="178"/>
      <c r="F4" s="183" t="s">
        <v>1228</v>
      </c>
      <c r="G4" s="178"/>
      <c r="H4" s="560">
        <v>34</v>
      </c>
      <c r="I4" s="561"/>
      <c r="J4" s="561"/>
      <c r="K4" s="561"/>
      <c r="L4" s="562"/>
      <c r="M4" s="415" t="s">
        <v>1705</v>
      </c>
      <c r="O4" s="303"/>
      <c r="P4" s="303"/>
      <c r="Q4" s="303"/>
      <c r="R4" s="303"/>
      <c r="S4" s="184"/>
      <c r="T4" s="178"/>
      <c r="U4" s="178"/>
      <c r="V4" s="178"/>
      <c r="W4" s="178"/>
      <c r="X4" s="178"/>
      <c r="Y4" s="178"/>
      <c r="Z4" s="570" t="s">
        <v>1835</v>
      </c>
      <c r="AA4" s="571"/>
      <c r="AB4" s="571"/>
      <c r="AC4" s="571"/>
      <c r="AD4" s="571"/>
      <c r="AE4" s="571"/>
      <c r="AF4" s="571"/>
      <c r="AG4" s="571"/>
      <c r="AH4" s="571"/>
      <c r="AI4" s="571"/>
      <c r="AJ4" s="571"/>
      <c r="AK4" s="571"/>
      <c r="AL4" s="571"/>
      <c r="AM4" s="571"/>
      <c r="AN4" s="571"/>
      <c r="AO4" s="571"/>
      <c r="AP4" s="571"/>
      <c r="AQ4" s="571"/>
      <c r="AR4" s="571"/>
      <c r="AS4" s="571"/>
      <c r="AT4" s="571"/>
      <c r="AU4" s="571"/>
      <c r="AV4" s="571"/>
      <c r="AW4" s="571"/>
      <c r="AX4" s="571"/>
      <c r="AY4" s="571"/>
      <c r="AZ4" s="571"/>
      <c r="BA4" s="571"/>
      <c r="BB4" s="571"/>
      <c r="BC4" s="571"/>
      <c r="BD4" s="571"/>
      <c r="BE4" s="571"/>
      <c r="BF4" s="571"/>
      <c r="BG4" s="571"/>
      <c r="BH4" s="571"/>
      <c r="BI4" s="571"/>
      <c r="BJ4" s="571"/>
      <c r="BK4" s="571"/>
      <c r="BL4" s="571"/>
      <c r="BM4" s="571"/>
      <c r="BN4" s="571"/>
      <c r="BO4" s="571"/>
      <c r="BP4" s="571"/>
      <c r="BQ4" s="571"/>
      <c r="BR4" s="571"/>
      <c r="BS4" s="571"/>
      <c r="BT4" s="571"/>
      <c r="BU4" s="571"/>
      <c r="BV4" s="572"/>
      <c r="BW4" s="178"/>
      <c r="BX4" s="178"/>
    </row>
    <row r="5" spans="1:76" ht="6" customHeight="1">
      <c r="A5" s="178"/>
      <c r="B5" s="178"/>
      <c r="C5" s="178"/>
      <c r="D5" s="178"/>
      <c r="E5" s="178"/>
      <c r="F5" s="183"/>
      <c r="G5" s="178"/>
      <c r="H5" s="412"/>
      <c r="I5" s="412"/>
      <c r="J5" s="412"/>
      <c r="K5" s="412"/>
      <c r="L5" s="412"/>
      <c r="M5" s="303"/>
      <c r="N5" s="303"/>
      <c r="O5" s="303"/>
      <c r="P5" s="303"/>
      <c r="Q5" s="303"/>
      <c r="R5" s="303"/>
      <c r="S5" s="184"/>
      <c r="T5" s="178"/>
      <c r="U5" s="178"/>
      <c r="V5" s="178"/>
      <c r="W5" s="178"/>
      <c r="X5" s="178"/>
      <c r="Y5" s="178"/>
      <c r="Z5" s="178"/>
      <c r="AA5" s="413"/>
      <c r="AB5" s="413"/>
      <c r="AC5" s="413"/>
      <c r="AD5" s="413"/>
      <c r="AE5" s="413"/>
      <c r="AF5" s="413"/>
      <c r="AG5" s="413"/>
      <c r="AH5" s="413"/>
      <c r="AI5" s="413"/>
      <c r="AJ5" s="413"/>
      <c r="AK5" s="413"/>
      <c r="AL5" s="413"/>
      <c r="AM5" s="413"/>
      <c r="AN5" s="413"/>
      <c r="AO5" s="413"/>
      <c r="AP5" s="413"/>
      <c r="AQ5" s="413"/>
      <c r="AR5" s="413"/>
      <c r="AS5" s="413"/>
      <c r="AT5" s="413"/>
      <c r="AU5" s="413"/>
      <c r="AV5" s="413"/>
      <c r="AW5" s="413"/>
      <c r="AX5" s="413"/>
      <c r="AY5" s="413"/>
      <c r="AZ5" s="413"/>
      <c r="BA5" s="413"/>
      <c r="BB5" s="413"/>
      <c r="BC5" s="413"/>
      <c r="BD5" s="413"/>
      <c r="BE5" s="413"/>
      <c r="BF5" s="413"/>
      <c r="BG5" s="413"/>
      <c r="BH5" s="413"/>
      <c r="BI5" s="413"/>
      <c r="BJ5" s="413"/>
      <c r="BK5" s="413"/>
      <c r="BL5" s="413"/>
      <c r="BM5" s="413"/>
      <c r="BN5" s="413"/>
      <c r="BO5" s="413"/>
      <c r="BP5" s="413"/>
      <c r="BQ5" s="413"/>
      <c r="BR5" s="413"/>
      <c r="BS5" s="413"/>
      <c r="BT5" s="178"/>
      <c r="BU5" s="178"/>
      <c r="BV5" s="178"/>
      <c r="BW5" s="178"/>
      <c r="BX5" s="178"/>
    </row>
    <row r="6" spans="1:76" ht="24" customHeight="1" thickBot="1">
      <c r="A6" s="178" t="s">
        <v>1294</v>
      </c>
      <c r="B6" s="178"/>
      <c r="C6" s="178"/>
      <c r="D6" s="178"/>
      <c r="E6" s="178"/>
      <c r="F6" s="178"/>
      <c r="G6" s="178"/>
      <c r="H6" s="178"/>
      <c r="I6" s="178"/>
      <c r="J6" s="178"/>
      <c r="K6" s="178"/>
      <c r="L6" s="178"/>
      <c r="M6" s="178"/>
      <c r="N6" s="573" t="s">
        <v>1859</v>
      </c>
      <c r="O6" s="573"/>
      <c r="P6" s="573"/>
      <c r="Q6" s="573"/>
      <c r="R6" s="573"/>
      <c r="S6" s="573"/>
      <c r="T6" s="573"/>
      <c r="U6" s="573"/>
      <c r="V6" s="573"/>
      <c r="W6" s="573"/>
      <c r="X6" s="573"/>
      <c r="Y6" s="573"/>
      <c r="Z6" s="573"/>
      <c r="AA6" s="573"/>
      <c r="AB6" s="573"/>
      <c r="AC6" s="573"/>
      <c r="AD6" s="573"/>
      <c r="AE6" s="573"/>
      <c r="AF6" s="573"/>
      <c r="AG6" s="573"/>
      <c r="AH6" s="573"/>
      <c r="AI6" s="573"/>
      <c r="AJ6" s="573"/>
      <c r="AK6" s="573"/>
      <c r="AL6" s="573"/>
      <c r="AM6" s="573"/>
      <c r="AN6" s="573"/>
      <c r="AO6" s="573"/>
      <c r="AP6" s="573"/>
      <c r="AQ6" s="573"/>
      <c r="AR6" s="573"/>
      <c r="AS6" s="573"/>
      <c r="AT6" s="573"/>
      <c r="AU6" s="573"/>
      <c r="AV6" s="573"/>
      <c r="AW6" s="573"/>
      <c r="AX6" s="573"/>
      <c r="AY6" s="573"/>
      <c r="AZ6" s="573"/>
      <c r="BA6" s="573"/>
      <c r="BB6" s="573"/>
      <c r="BC6" s="573"/>
      <c r="BD6" s="573"/>
      <c r="BE6" s="573"/>
      <c r="BF6" s="573"/>
      <c r="BG6" s="573"/>
      <c r="BH6" s="573"/>
      <c r="BI6" s="573"/>
      <c r="BJ6" s="573"/>
      <c r="BK6" s="573"/>
      <c r="BL6" s="573"/>
      <c r="BM6" s="573"/>
      <c r="BN6" s="573"/>
      <c r="BO6" s="573"/>
      <c r="BP6" s="573"/>
      <c r="BQ6" s="573"/>
      <c r="BR6" s="573"/>
      <c r="BS6" s="573"/>
      <c r="BT6" s="573"/>
      <c r="BU6" s="573"/>
      <c r="BV6" s="573"/>
      <c r="BW6" s="416"/>
      <c r="BX6" s="414"/>
    </row>
    <row r="7" spans="1:76" ht="6" customHeight="1">
      <c r="A7" s="178"/>
      <c r="B7" s="178"/>
      <c r="C7" s="178"/>
      <c r="D7" s="178"/>
      <c r="E7" s="178"/>
      <c r="F7" s="178"/>
      <c r="G7" s="178"/>
      <c r="H7" s="178"/>
      <c r="I7" s="178"/>
      <c r="J7" s="178"/>
      <c r="K7" s="178"/>
      <c r="L7" s="178"/>
      <c r="M7" s="178"/>
      <c r="N7" s="178"/>
      <c r="O7" s="178"/>
      <c r="P7" s="178"/>
      <c r="Q7" s="178"/>
      <c r="R7" s="185"/>
      <c r="S7" s="185"/>
      <c r="T7" s="185"/>
      <c r="U7" s="185"/>
      <c r="V7" s="185"/>
      <c r="W7" s="178"/>
      <c r="X7" s="178"/>
      <c r="Y7" s="178"/>
      <c r="Z7" s="178"/>
      <c r="AA7" s="178"/>
      <c r="AB7" s="178"/>
      <c r="AC7" s="178"/>
      <c r="AD7" s="178"/>
      <c r="AE7" s="186"/>
      <c r="AF7" s="186"/>
      <c r="AG7" s="186"/>
      <c r="AH7" s="186"/>
      <c r="AI7" s="186"/>
      <c r="AJ7" s="186"/>
      <c r="AK7" s="186"/>
      <c r="AL7" s="186"/>
      <c r="AM7" s="186"/>
      <c r="AN7" s="186"/>
      <c r="AO7" s="186"/>
      <c r="AP7" s="186"/>
      <c r="AQ7" s="186"/>
      <c r="AR7" s="186"/>
      <c r="AS7" s="186"/>
      <c r="AT7" s="186"/>
      <c r="AU7" s="186"/>
      <c r="AV7" s="186"/>
      <c r="AW7" s="186"/>
      <c r="AX7" s="186"/>
      <c r="AY7" s="186"/>
      <c r="AZ7" s="186"/>
      <c r="BA7" s="186"/>
      <c r="BB7" s="186"/>
      <c r="BC7" s="186"/>
      <c r="BD7" s="186"/>
      <c r="BE7" s="186"/>
      <c r="BF7" s="186"/>
      <c r="BG7" s="186"/>
      <c r="BH7" s="186"/>
      <c r="BI7" s="186"/>
      <c r="BJ7" s="186"/>
      <c r="BK7" s="186"/>
      <c r="BL7" s="186"/>
      <c r="BM7" s="186"/>
      <c r="BN7" s="186"/>
      <c r="BO7" s="186"/>
      <c r="BP7" s="178"/>
      <c r="BQ7" s="178"/>
      <c r="BR7" s="178"/>
      <c r="BS7" s="178"/>
      <c r="BT7" s="178"/>
      <c r="BU7" s="178"/>
      <c r="BV7" s="178"/>
      <c r="BW7" s="178"/>
      <c r="BX7" s="178"/>
    </row>
    <row r="8" spans="1:76" ht="12.75" customHeight="1" thickBot="1">
      <c r="A8" s="178"/>
      <c r="B8" s="234" t="s">
        <v>1229</v>
      </c>
      <c r="C8" s="178"/>
      <c r="D8" s="178"/>
      <c r="E8" s="178"/>
      <c r="F8" s="178"/>
      <c r="G8" s="178"/>
      <c r="H8" s="178"/>
      <c r="I8" s="178"/>
      <c r="J8" s="178"/>
      <c r="K8" s="178"/>
      <c r="L8" s="178"/>
      <c r="M8" s="178"/>
      <c r="N8" s="178"/>
      <c r="O8" s="178"/>
      <c r="P8" s="178"/>
      <c r="Q8" s="178"/>
      <c r="R8" s="178"/>
      <c r="S8" s="178"/>
      <c r="T8" s="178"/>
      <c r="U8" s="178"/>
      <c r="V8" s="187"/>
      <c r="W8" s="188"/>
      <c r="X8" s="188"/>
      <c r="Y8" s="188"/>
      <c r="Z8" s="188"/>
      <c r="AA8" s="188"/>
      <c r="AB8" s="188"/>
      <c r="AC8" s="188"/>
      <c r="AD8" s="188"/>
      <c r="AE8" s="188"/>
      <c r="AF8" s="188"/>
      <c r="AG8" s="188"/>
      <c r="AH8" s="188"/>
      <c r="AI8" s="188"/>
      <c r="AJ8" s="188"/>
      <c r="AK8" s="188"/>
      <c r="AL8" s="188"/>
      <c r="AM8" s="188"/>
      <c r="AN8" s="188"/>
      <c r="AO8" s="188"/>
      <c r="AP8" s="188"/>
      <c r="AQ8" s="188"/>
      <c r="AR8" s="188"/>
      <c r="AS8" s="188"/>
      <c r="AT8" s="188"/>
      <c r="AU8" s="188"/>
      <c r="AV8" s="188"/>
      <c r="AW8" s="188"/>
      <c r="AX8" s="188"/>
      <c r="AY8" s="188"/>
      <c r="AZ8" s="188"/>
      <c r="BA8" s="188"/>
      <c r="BB8" s="188"/>
      <c r="BC8" s="188"/>
      <c r="BD8" s="188"/>
      <c r="BE8" s="188"/>
      <c r="BF8" s="188"/>
      <c r="BG8" s="188"/>
      <c r="BH8" s="188"/>
      <c r="BI8" s="188"/>
      <c r="BJ8" s="188"/>
      <c r="BK8" s="188"/>
      <c r="BL8" s="188"/>
      <c r="BM8" s="188"/>
      <c r="BN8" s="188"/>
      <c r="BO8" s="188"/>
      <c r="BP8" s="188"/>
      <c r="BQ8" s="188"/>
      <c r="BR8" s="188"/>
      <c r="BS8" s="188"/>
      <c r="BT8" s="188"/>
      <c r="BU8" s="188"/>
      <c r="BV8" s="188"/>
      <c r="BW8" s="188"/>
      <c r="BX8" s="178"/>
    </row>
    <row r="9" spans="1:76" ht="12.75" customHeight="1">
      <c r="A9" s="178"/>
      <c r="B9" s="419" t="s">
        <v>1230</v>
      </c>
      <c r="C9" s="190"/>
      <c r="D9" s="190"/>
      <c r="E9" s="190"/>
      <c r="F9" s="190"/>
      <c r="G9" s="190"/>
      <c r="H9" s="190"/>
      <c r="I9" s="190"/>
      <c r="J9" s="190"/>
      <c r="K9" s="190"/>
      <c r="L9" s="190"/>
      <c r="M9" s="190"/>
      <c r="N9" s="190"/>
      <c r="O9" s="191"/>
      <c r="P9" s="191"/>
      <c r="Q9" s="191"/>
      <c r="R9" s="191"/>
      <c r="S9" s="191"/>
      <c r="T9" s="191"/>
      <c r="U9" s="191"/>
      <c r="V9" s="196" t="s">
        <v>1231</v>
      </c>
      <c r="W9" s="194"/>
      <c r="X9" s="197"/>
      <c r="Y9" s="194"/>
      <c r="Z9" s="198"/>
      <c r="AA9" s="194"/>
      <c r="AB9" s="194"/>
      <c r="AC9" s="194"/>
      <c r="AD9" s="194"/>
      <c r="AE9" s="194"/>
      <c r="AF9" s="194"/>
      <c r="AG9" s="191"/>
      <c r="AH9" s="191"/>
      <c r="AI9" s="191"/>
      <c r="AJ9" s="191"/>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191"/>
      <c r="BK9" s="191"/>
      <c r="BL9" s="191"/>
      <c r="BM9" s="191"/>
      <c r="BN9" s="191"/>
      <c r="BO9" s="191"/>
      <c r="BP9" s="191"/>
      <c r="BQ9" s="191"/>
      <c r="BR9" s="191"/>
      <c r="BS9" s="191"/>
      <c r="BT9" s="191"/>
      <c r="BU9" s="191"/>
      <c r="BV9" s="191"/>
      <c r="BW9" s="192"/>
      <c r="BX9" s="178"/>
    </row>
    <row r="10" spans="1:76" ht="12.75" customHeight="1">
      <c r="A10" s="178"/>
      <c r="B10" s="417"/>
      <c r="C10" s="418"/>
      <c r="D10" s="418"/>
      <c r="E10" s="418"/>
      <c r="F10" s="418"/>
      <c r="G10" s="418"/>
      <c r="H10" s="418"/>
      <c r="I10" s="418"/>
      <c r="J10" s="418"/>
      <c r="K10" s="418"/>
      <c r="L10" s="418"/>
      <c r="M10" s="418"/>
      <c r="N10" s="418"/>
      <c r="O10" s="195"/>
      <c r="P10" s="195"/>
      <c r="Q10" s="195"/>
      <c r="R10" s="195"/>
      <c r="S10" s="195"/>
      <c r="T10" s="195"/>
      <c r="U10" s="195"/>
      <c r="V10" s="420"/>
      <c r="W10" s="418"/>
      <c r="X10" s="421"/>
      <c r="Y10" s="418"/>
      <c r="Z10" s="422"/>
      <c r="AA10" s="418"/>
      <c r="AB10" s="418"/>
      <c r="AC10" s="418"/>
      <c r="AD10" s="418"/>
      <c r="AE10" s="418"/>
      <c r="AF10" s="418"/>
      <c r="AG10" s="195"/>
      <c r="AH10" s="195"/>
      <c r="AI10" s="195"/>
      <c r="AJ10" s="195"/>
      <c r="AK10" s="195"/>
      <c r="AL10" s="195"/>
      <c r="AM10" s="195"/>
      <c r="AN10" s="195"/>
      <c r="AO10" s="195"/>
      <c r="AP10" s="195"/>
      <c r="AQ10" s="195"/>
      <c r="AR10" s="195"/>
      <c r="AS10" s="195"/>
      <c r="AT10" s="195"/>
      <c r="AU10" s="195"/>
      <c r="AV10" s="195"/>
      <c r="AW10" s="195"/>
      <c r="AX10" s="195"/>
      <c r="AY10" s="195"/>
      <c r="AZ10" s="195"/>
      <c r="BA10" s="195"/>
      <c r="BB10" s="195"/>
      <c r="BC10" s="195"/>
      <c r="BD10" s="195"/>
      <c r="BE10" s="195"/>
      <c r="BF10" s="195"/>
      <c r="BG10" s="195"/>
      <c r="BH10" s="195"/>
      <c r="BI10" s="195"/>
      <c r="BJ10" s="195"/>
      <c r="BK10" s="195"/>
      <c r="BL10" s="195"/>
      <c r="BM10" s="195"/>
      <c r="BN10" s="195"/>
      <c r="BO10" s="195"/>
      <c r="BP10" s="195"/>
      <c r="BQ10" s="195"/>
      <c r="BR10" s="195"/>
      <c r="BS10" s="195"/>
      <c r="BT10" s="195"/>
      <c r="BU10" s="195"/>
      <c r="BV10" s="195"/>
      <c r="BW10" s="202"/>
      <c r="BX10" s="178"/>
    </row>
    <row r="11" spans="1:76" ht="12.75" customHeight="1">
      <c r="A11" s="178"/>
      <c r="B11" s="417"/>
      <c r="C11" s="418"/>
      <c r="D11" s="418"/>
      <c r="E11" s="418"/>
      <c r="F11" s="418"/>
      <c r="G11" s="418"/>
      <c r="H11" s="418"/>
      <c r="I11" s="418"/>
      <c r="J11" s="418"/>
      <c r="K11" s="418"/>
      <c r="L11" s="418"/>
      <c r="M11" s="418"/>
      <c r="N11" s="418"/>
      <c r="O11" s="195"/>
      <c r="P11" s="195"/>
      <c r="Q11" s="195"/>
      <c r="R11" s="195"/>
      <c r="S11" s="195"/>
      <c r="T11" s="195"/>
      <c r="U11" s="195"/>
      <c r="V11" s="420"/>
      <c r="W11" s="418"/>
      <c r="X11" s="421"/>
      <c r="Y11" s="418"/>
      <c r="Z11" s="422"/>
      <c r="AA11" s="418"/>
      <c r="AB11" s="418"/>
      <c r="AC11" s="418"/>
      <c r="AD11" s="418"/>
      <c r="AE11" s="418"/>
      <c r="AF11" s="418"/>
      <c r="AG11" s="195"/>
      <c r="AH11" s="195"/>
      <c r="AI11" s="195"/>
      <c r="AJ11" s="195"/>
      <c r="AK11" s="195"/>
      <c r="AL11" s="199" t="s">
        <v>1706</v>
      </c>
      <c r="AM11" s="199"/>
      <c r="AN11" s="207">
        <v>1</v>
      </c>
      <c r="AO11" s="195"/>
      <c r="AP11" s="195"/>
      <c r="AQ11" s="195"/>
      <c r="AR11" s="195"/>
      <c r="AS11" s="195"/>
      <c r="AT11" s="195"/>
      <c r="AU11" s="195"/>
      <c r="AV11" s="195"/>
      <c r="AW11" s="195"/>
      <c r="AX11" s="195"/>
      <c r="AY11" s="195"/>
      <c r="AZ11" s="195"/>
      <c r="BA11" s="195"/>
      <c r="BB11" s="195"/>
      <c r="BC11" s="195"/>
      <c r="BD11" s="195"/>
      <c r="BE11" s="195"/>
      <c r="BF11" s="195"/>
      <c r="BG11" s="200"/>
      <c r="BI11" s="195"/>
      <c r="BJ11" s="200" t="s">
        <v>1709</v>
      </c>
      <c r="BK11" s="195"/>
      <c r="BL11" s="201" t="s">
        <v>1232</v>
      </c>
      <c r="BM11" s="195"/>
      <c r="BN11" s="195"/>
      <c r="BO11" s="195"/>
      <c r="BP11" s="195"/>
      <c r="BQ11" s="195"/>
      <c r="BR11" s="195"/>
      <c r="BS11" s="195"/>
      <c r="BT11" s="195"/>
      <c r="BU11" s="195"/>
      <c r="BV11" s="195"/>
      <c r="BW11" s="202"/>
      <c r="BX11" s="178"/>
    </row>
    <row r="12" spans="1:76" ht="3.75" customHeight="1">
      <c r="A12" s="178"/>
      <c r="B12" s="203"/>
      <c r="C12" s="195"/>
      <c r="D12" s="195"/>
      <c r="E12" s="195"/>
      <c r="F12" s="195"/>
      <c r="G12" s="195"/>
      <c r="H12" s="195"/>
      <c r="I12" s="195"/>
      <c r="J12" s="195"/>
      <c r="K12" s="195"/>
      <c r="L12" s="195"/>
      <c r="M12" s="195"/>
      <c r="N12" s="195"/>
      <c r="O12" s="195"/>
      <c r="P12" s="195"/>
      <c r="Q12" s="195"/>
      <c r="R12" s="195"/>
      <c r="S12" s="195"/>
      <c r="T12" s="195"/>
      <c r="U12" s="195"/>
      <c r="V12" s="204"/>
      <c r="W12" s="195"/>
      <c r="X12" s="195"/>
      <c r="Y12" s="195"/>
      <c r="Z12" s="195"/>
      <c r="AA12" s="195"/>
      <c r="AB12" s="195"/>
      <c r="AC12" s="195"/>
      <c r="AD12" s="195"/>
      <c r="AE12" s="195"/>
      <c r="AF12" s="195"/>
      <c r="AG12" s="195"/>
      <c r="AH12" s="195"/>
      <c r="AI12" s="195"/>
      <c r="AJ12" s="195"/>
      <c r="AK12" s="195"/>
      <c r="AL12" s="195"/>
      <c r="AM12" s="195"/>
      <c r="AN12" s="195"/>
      <c r="AO12" s="195"/>
      <c r="AP12" s="195"/>
      <c r="AQ12" s="195"/>
      <c r="AR12" s="195"/>
      <c r="AS12" s="195"/>
      <c r="AT12" s="195"/>
      <c r="AU12" s="195"/>
      <c r="AV12" s="195"/>
      <c r="AW12" s="195"/>
      <c r="AX12" s="195"/>
      <c r="AY12" s="195"/>
      <c r="AZ12" s="195"/>
      <c r="BA12" s="195"/>
      <c r="BB12" s="195"/>
      <c r="BC12" s="195"/>
      <c r="BD12" s="195"/>
      <c r="BE12" s="195"/>
      <c r="BF12" s="195"/>
      <c r="BG12" s="195"/>
      <c r="BH12" s="303"/>
      <c r="BI12" s="195"/>
      <c r="BJ12" s="195"/>
      <c r="BK12" s="195"/>
      <c r="BL12" s="195"/>
      <c r="BM12" s="195"/>
      <c r="BN12" s="195"/>
      <c r="BO12" s="195"/>
      <c r="BP12" s="195"/>
      <c r="BQ12" s="195"/>
      <c r="BR12" s="195"/>
      <c r="BS12" s="195"/>
      <c r="BT12" s="195"/>
      <c r="BU12" s="195"/>
      <c r="BV12" s="195"/>
      <c r="BW12" s="202"/>
      <c r="BX12" s="178"/>
    </row>
    <row r="13" spans="1:76" ht="12.75" customHeight="1">
      <c r="A13" s="178"/>
      <c r="B13" s="203"/>
      <c r="C13" s="195"/>
      <c r="D13" s="195"/>
      <c r="E13" s="195"/>
      <c r="F13" s="195"/>
      <c r="G13" s="195"/>
      <c r="H13" s="195"/>
      <c r="I13" s="195"/>
      <c r="J13" s="195"/>
      <c r="K13" s="195"/>
      <c r="L13" s="199" t="s">
        <v>1233</v>
      </c>
      <c r="M13" s="563"/>
      <c r="N13" s="564"/>
      <c r="O13" s="564"/>
      <c r="P13" s="564"/>
      <c r="Q13" s="565"/>
      <c r="R13" s="205"/>
      <c r="S13" s="205"/>
      <c r="T13" s="205"/>
      <c r="U13" s="195"/>
      <c r="V13" s="204"/>
      <c r="W13" s="195"/>
      <c r="X13" s="195"/>
      <c r="Y13" s="195"/>
      <c r="Z13" s="195"/>
      <c r="AA13" s="195"/>
      <c r="AB13" s="195"/>
      <c r="AC13" s="195"/>
      <c r="AD13" s="199"/>
      <c r="AG13" s="195"/>
      <c r="AL13" s="199" t="s">
        <v>1707</v>
      </c>
      <c r="AM13" s="195"/>
      <c r="AN13" s="207"/>
      <c r="AO13" s="206">
        <v>100</v>
      </c>
      <c r="AP13" s="206"/>
      <c r="AQ13" s="206"/>
      <c r="AR13" s="199"/>
      <c r="AV13" s="199"/>
      <c r="AW13" s="199" t="s">
        <v>1708</v>
      </c>
      <c r="AX13" s="544"/>
      <c r="AY13" s="546"/>
      <c r="AZ13" s="195"/>
      <c r="BA13" s="195"/>
      <c r="BB13" s="195"/>
      <c r="BC13" s="195"/>
      <c r="BD13" s="195"/>
      <c r="BE13" s="195"/>
      <c r="BF13" s="199"/>
      <c r="BG13" s="195"/>
      <c r="BH13" s="425" t="s">
        <v>1235</v>
      </c>
      <c r="BI13" s="195"/>
      <c r="BJ13" s="207">
        <v>1</v>
      </c>
      <c r="BK13" s="195"/>
      <c r="BL13" s="201" t="s">
        <v>1236</v>
      </c>
      <c r="BM13" s="195"/>
      <c r="BN13" s="199"/>
      <c r="BO13" s="195"/>
      <c r="BP13" s="195"/>
      <c r="BQ13" s="195"/>
      <c r="BR13" s="206" t="s">
        <v>1237</v>
      </c>
      <c r="BS13" s="195"/>
      <c r="BT13" s="207">
        <v>1</v>
      </c>
      <c r="BU13" s="195"/>
      <c r="BV13" s="195"/>
      <c r="BW13" s="202"/>
      <c r="BX13" s="178"/>
    </row>
    <row r="14" spans="1:76" ht="3.75" customHeight="1">
      <c r="A14" s="178"/>
      <c r="B14" s="203"/>
      <c r="C14" s="195"/>
      <c r="D14" s="195"/>
      <c r="E14" s="195"/>
      <c r="F14" s="195"/>
      <c r="G14" s="195"/>
      <c r="H14" s="195"/>
      <c r="I14" s="195"/>
      <c r="J14" s="195"/>
      <c r="K14" s="195"/>
      <c r="L14" s="199"/>
      <c r="M14" s="423"/>
      <c r="N14" s="423"/>
      <c r="O14" s="423"/>
      <c r="P14" s="423"/>
      <c r="Q14" s="423"/>
      <c r="R14" s="205"/>
      <c r="S14" s="205"/>
      <c r="T14" s="205"/>
      <c r="U14" s="195"/>
      <c r="V14" s="204"/>
      <c r="W14" s="195"/>
      <c r="X14" s="195"/>
      <c r="Y14" s="195"/>
      <c r="Z14" s="195"/>
      <c r="AA14" s="195"/>
      <c r="AB14" s="195"/>
      <c r="AC14" s="195"/>
      <c r="AD14" s="199"/>
      <c r="AE14" s="303"/>
      <c r="AF14" s="303"/>
      <c r="AG14" s="418"/>
      <c r="AH14" s="303"/>
      <c r="AI14" s="303"/>
      <c r="AJ14" s="303"/>
      <c r="AK14" s="303"/>
      <c r="AL14" s="425"/>
      <c r="AM14" s="195"/>
      <c r="AN14" s="304"/>
      <c r="AO14" s="206"/>
      <c r="AP14" s="206"/>
      <c r="AQ14" s="206"/>
      <c r="AR14" s="199"/>
      <c r="AS14" s="424"/>
      <c r="AT14" s="424"/>
      <c r="AU14" s="424"/>
      <c r="AV14" s="195"/>
      <c r="AW14" s="195"/>
      <c r="AX14" s="195"/>
      <c r="AY14" s="195"/>
      <c r="AZ14" s="195"/>
      <c r="BA14" s="195"/>
      <c r="BB14" s="195"/>
      <c r="BC14" s="195"/>
      <c r="BD14" s="195"/>
      <c r="BE14" s="195"/>
      <c r="BF14" s="199"/>
      <c r="BG14" s="195"/>
      <c r="BH14" s="303"/>
      <c r="BI14" s="195"/>
      <c r="BJ14" s="304"/>
      <c r="BK14" s="195"/>
      <c r="BL14" s="201"/>
      <c r="BM14" s="195"/>
      <c r="BN14" s="199"/>
      <c r="BO14" s="195"/>
      <c r="BP14" s="195"/>
      <c r="BQ14" s="195"/>
      <c r="BR14" s="206"/>
      <c r="BS14" s="195"/>
      <c r="BT14" s="304"/>
      <c r="BU14" s="195"/>
      <c r="BV14" s="195"/>
      <c r="BW14" s="202"/>
      <c r="BX14" s="178"/>
    </row>
    <row r="15" spans="1:76" ht="12.75" customHeight="1">
      <c r="A15" s="178"/>
      <c r="B15" s="203"/>
      <c r="C15" s="195"/>
      <c r="D15" s="195"/>
      <c r="E15" s="195"/>
      <c r="F15" s="195"/>
      <c r="G15" s="195"/>
      <c r="H15" s="195"/>
      <c r="I15" s="195"/>
      <c r="J15" s="195"/>
      <c r="K15" s="195"/>
      <c r="L15" s="199"/>
      <c r="M15" s="423"/>
      <c r="N15" s="423"/>
      <c r="O15" s="423"/>
      <c r="P15" s="423"/>
      <c r="Q15" s="423"/>
      <c r="R15" s="205"/>
      <c r="S15" s="205"/>
      <c r="T15" s="205"/>
      <c r="U15" s="195"/>
      <c r="V15" s="204"/>
      <c r="W15" s="195"/>
      <c r="X15" s="195"/>
      <c r="Y15" s="195"/>
      <c r="Z15" s="195"/>
      <c r="AA15" s="195"/>
      <c r="AB15" s="195"/>
      <c r="AC15" s="195"/>
      <c r="AD15" s="199"/>
      <c r="AE15" s="303"/>
      <c r="AF15" s="303"/>
      <c r="AG15" s="418"/>
      <c r="AH15" s="303"/>
      <c r="AI15" s="303"/>
      <c r="AJ15" s="303"/>
      <c r="AK15" s="303"/>
      <c r="AL15" s="199" t="s">
        <v>1234</v>
      </c>
      <c r="AM15" s="195"/>
      <c r="AN15" s="207"/>
      <c r="AO15" s="206"/>
      <c r="AP15" s="206"/>
      <c r="AQ15" s="206"/>
      <c r="AR15" s="199" t="s">
        <v>1228</v>
      </c>
      <c r="AS15" s="544"/>
      <c r="AT15" s="545"/>
      <c r="AU15" s="546"/>
      <c r="AV15" s="195"/>
      <c r="AW15" s="195"/>
      <c r="AX15" s="195"/>
      <c r="AY15" s="195"/>
      <c r="AZ15" s="195"/>
      <c r="BA15" s="195"/>
      <c r="BB15" s="195"/>
      <c r="BC15" s="195"/>
      <c r="BD15" s="195"/>
      <c r="BE15" s="195"/>
      <c r="BF15" s="199"/>
      <c r="BG15" s="195"/>
      <c r="BH15" s="199" t="s">
        <v>1345</v>
      </c>
      <c r="BI15" s="195"/>
      <c r="BJ15" s="207"/>
      <c r="BK15" s="195"/>
      <c r="BL15" s="209"/>
      <c r="BM15" s="195"/>
      <c r="BN15" s="199"/>
      <c r="BO15" s="195"/>
      <c r="BP15" s="195"/>
      <c r="BQ15" s="195"/>
      <c r="BR15" s="199" t="s">
        <v>1240</v>
      </c>
      <c r="BS15" s="195"/>
      <c r="BT15" s="207"/>
      <c r="BU15" s="195"/>
      <c r="BV15" s="195"/>
      <c r="BW15" s="202"/>
      <c r="BX15" s="178"/>
    </row>
    <row r="16" spans="1:76" ht="3.75" customHeight="1">
      <c r="A16" s="178"/>
      <c r="B16" s="203"/>
      <c r="C16" s="195"/>
      <c r="D16" s="195"/>
      <c r="E16" s="195"/>
      <c r="F16" s="195"/>
      <c r="G16" s="195"/>
      <c r="H16" s="195"/>
      <c r="I16" s="195"/>
      <c r="J16" s="195"/>
      <c r="K16" s="195"/>
      <c r="L16" s="195"/>
      <c r="M16" s="195"/>
      <c r="N16" s="195"/>
      <c r="O16" s="195"/>
      <c r="P16" s="195"/>
      <c r="Q16" s="195"/>
      <c r="R16" s="195"/>
      <c r="S16" s="195"/>
      <c r="T16" s="195"/>
      <c r="U16" s="195"/>
      <c r="V16" s="204"/>
      <c r="W16" s="195"/>
      <c r="X16" s="195"/>
      <c r="Y16" s="195"/>
      <c r="Z16" s="195"/>
      <c r="AA16" s="195"/>
      <c r="AB16" s="195"/>
      <c r="AC16" s="195"/>
      <c r="AD16" s="195"/>
      <c r="AE16" s="195"/>
      <c r="AF16" s="195"/>
      <c r="AG16" s="195"/>
      <c r="AH16" s="178"/>
      <c r="AI16" s="178"/>
      <c r="AJ16" s="178"/>
      <c r="AK16" s="178"/>
      <c r="AL16" s="195"/>
      <c r="AM16" s="195"/>
      <c r="AN16" s="195"/>
      <c r="AO16" s="195"/>
      <c r="AP16" s="195"/>
      <c r="AQ16" s="195"/>
      <c r="AR16" s="195"/>
      <c r="AS16" s="195"/>
      <c r="AT16" s="195"/>
      <c r="AU16" s="195"/>
      <c r="AV16" s="195"/>
      <c r="AW16" s="195"/>
      <c r="AX16" s="195"/>
      <c r="AY16" s="195"/>
      <c r="AZ16" s="195"/>
      <c r="BA16" s="195"/>
      <c r="BB16" s="195"/>
      <c r="BC16" s="195"/>
      <c r="BD16" s="195"/>
      <c r="BE16" s="195"/>
      <c r="BF16" s="195"/>
      <c r="BG16" s="195"/>
      <c r="BI16" s="195"/>
      <c r="BJ16" s="195"/>
      <c r="BK16" s="195"/>
      <c r="BL16" s="195"/>
      <c r="BM16" s="195"/>
      <c r="BN16" s="195"/>
      <c r="BO16" s="195"/>
      <c r="BP16" s="195"/>
      <c r="BQ16" s="195"/>
      <c r="BR16" s="195"/>
      <c r="BS16" s="195"/>
      <c r="BT16" s="195"/>
      <c r="BU16" s="195"/>
      <c r="BV16" s="195"/>
      <c r="BW16" s="202"/>
      <c r="BX16" s="178"/>
    </row>
    <row r="17" spans="1:76" ht="12.75" customHeight="1">
      <c r="A17" s="178"/>
      <c r="B17" s="203"/>
      <c r="C17" s="195"/>
      <c r="D17" s="195"/>
      <c r="E17" s="195"/>
      <c r="F17" s="195"/>
      <c r="G17" s="195"/>
      <c r="H17" s="195"/>
      <c r="I17" s="195"/>
      <c r="J17" s="195"/>
      <c r="K17" s="195"/>
      <c r="L17" s="199" t="s">
        <v>1238</v>
      </c>
      <c r="M17" s="553"/>
      <c r="N17" s="554"/>
      <c r="O17" s="554"/>
      <c r="P17" s="554"/>
      <c r="Q17" s="554"/>
      <c r="R17" s="554"/>
      <c r="S17" s="554"/>
      <c r="T17" s="555"/>
      <c r="U17" s="208"/>
      <c r="V17" s="204"/>
      <c r="W17" s="195"/>
      <c r="X17" s="195"/>
      <c r="Y17" s="195"/>
      <c r="Z17" s="195"/>
      <c r="AA17" s="195"/>
      <c r="AB17" s="195"/>
      <c r="AC17" s="195"/>
      <c r="AD17" s="199"/>
      <c r="AE17" s="195"/>
      <c r="AF17" s="195"/>
      <c r="AG17" s="195"/>
      <c r="AH17" s="178"/>
      <c r="AI17" s="178"/>
      <c r="AJ17" s="178"/>
      <c r="AK17" s="178"/>
      <c r="AL17" s="195"/>
      <c r="AM17" s="195"/>
      <c r="AN17" s="199"/>
      <c r="AO17" s="199" t="s">
        <v>1239</v>
      </c>
      <c r="AP17" s="574"/>
      <c r="AQ17" s="575"/>
      <c r="AR17" s="575"/>
      <c r="AS17" s="575"/>
      <c r="AT17" s="575"/>
      <c r="AU17" s="576"/>
      <c r="AW17" s="178"/>
      <c r="AY17" s="195"/>
      <c r="AZ17" s="195"/>
      <c r="BA17" s="195"/>
      <c r="BB17" s="195"/>
      <c r="BC17" s="195"/>
      <c r="BD17" s="195"/>
      <c r="BE17" s="195"/>
      <c r="BF17" s="199"/>
      <c r="BG17" s="195"/>
      <c r="BH17" s="199"/>
      <c r="BI17" s="195"/>
      <c r="BJ17" s="199"/>
      <c r="BK17" s="195"/>
      <c r="BL17" s="209"/>
      <c r="BM17" s="195"/>
      <c r="BN17" s="199"/>
      <c r="BO17" s="195"/>
      <c r="BP17" s="195"/>
      <c r="BQ17" s="195"/>
      <c r="BR17" s="199"/>
      <c r="BS17" s="195"/>
      <c r="BT17" s="199"/>
      <c r="BU17" s="195"/>
      <c r="BV17" s="195"/>
      <c r="BW17" s="202"/>
      <c r="BX17" s="178"/>
    </row>
    <row r="18" spans="1:76" ht="12.75" customHeight="1">
      <c r="A18" s="178"/>
      <c r="B18" s="210"/>
      <c r="C18" s="211"/>
      <c r="D18" s="211"/>
      <c r="E18" s="211"/>
      <c r="F18" s="211"/>
      <c r="G18" s="211"/>
      <c r="H18" s="211"/>
      <c r="I18" s="211"/>
      <c r="J18" s="211"/>
      <c r="K18" s="211"/>
      <c r="L18" s="211"/>
      <c r="M18" s="211"/>
      <c r="N18" s="211"/>
      <c r="O18" s="211"/>
      <c r="P18" s="211"/>
      <c r="Q18" s="211"/>
      <c r="R18" s="211"/>
      <c r="S18" s="211"/>
      <c r="T18" s="211"/>
      <c r="U18" s="212"/>
      <c r="V18" s="213"/>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211"/>
      <c r="BH18" s="211"/>
      <c r="BI18" s="211"/>
      <c r="BJ18" s="211"/>
      <c r="BK18" s="211"/>
      <c r="BL18" s="211"/>
      <c r="BM18" s="211"/>
      <c r="BN18" s="211"/>
      <c r="BO18" s="211"/>
      <c r="BP18" s="211"/>
      <c r="BQ18" s="211"/>
      <c r="BR18" s="211"/>
      <c r="BS18" s="211"/>
      <c r="BT18" s="211"/>
      <c r="BU18" s="211"/>
      <c r="BV18" s="211"/>
      <c r="BW18" s="214"/>
      <c r="BX18" s="178"/>
    </row>
    <row r="19" spans="1:76" ht="12.75" customHeight="1">
      <c r="A19" s="178"/>
      <c r="B19" s="193" t="s">
        <v>1241</v>
      </c>
      <c r="C19" s="194"/>
      <c r="D19" s="194"/>
      <c r="E19" s="194"/>
      <c r="F19" s="194"/>
      <c r="G19" s="194"/>
      <c r="H19" s="194"/>
      <c r="I19" s="194"/>
      <c r="J19" s="194"/>
      <c r="K19" s="194"/>
      <c r="L19" s="194"/>
      <c r="M19" s="194"/>
      <c r="N19" s="194"/>
      <c r="O19" s="195"/>
      <c r="P19" s="195"/>
      <c r="Q19" s="195"/>
      <c r="R19" s="195"/>
      <c r="S19" s="195"/>
      <c r="T19" s="195"/>
      <c r="U19" s="195"/>
      <c r="V19" s="195"/>
      <c r="W19" s="195"/>
      <c r="X19" s="195"/>
      <c r="Y19" s="195"/>
      <c r="Z19" s="196" t="s">
        <v>1297</v>
      </c>
      <c r="AA19" s="194"/>
      <c r="AB19" s="194"/>
      <c r="AC19" s="194"/>
      <c r="AD19" s="194"/>
      <c r="AE19" s="194"/>
      <c r="AF19" s="194"/>
      <c r="AG19" s="194"/>
      <c r="AH19" s="194"/>
      <c r="AI19" s="194"/>
      <c r="AJ19" s="194"/>
      <c r="AK19" s="194"/>
      <c r="AL19" s="194"/>
      <c r="AM19" s="194"/>
      <c r="AN19" s="194"/>
      <c r="AO19" s="194"/>
      <c r="AP19" s="194"/>
      <c r="AQ19" s="194"/>
      <c r="AR19" s="195"/>
      <c r="AS19" s="215"/>
      <c r="AT19" s="216"/>
      <c r="AU19" s="216"/>
      <c r="AV19" s="216"/>
      <c r="AW19" s="216"/>
      <c r="AX19" s="216"/>
      <c r="AY19" s="195"/>
      <c r="AZ19" s="195"/>
      <c r="BA19" s="195"/>
      <c r="BB19" s="195"/>
      <c r="BC19" s="178"/>
      <c r="BD19" s="178"/>
      <c r="BE19" s="178"/>
      <c r="BF19" s="178"/>
      <c r="BG19" s="217"/>
      <c r="BH19" s="178"/>
      <c r="BI19" s="178"/>
      <c r="BJ19" s="178"/>
      <c r="BK19" s="178"/>
      <c r="BL19" s="178"/>
      <c r="BM19" s="178"/>
      <c r="BN19" s="178"/>
      <c r="BO19" s="178"/>
      <c r="BP19" s="178"/>
      <c r="BQ19" s="178"/>
      <c r="BR19" s="178"/>
      <c r="BS19" s="178"/>
      <c r="BT19" s="178"/>
      <c r="BU19" s="178"/>
      <c r="BV19" s="178"/>
      <c r="BW19" s="202"/>
      <c r="BX19" s="178"/>
    </row>
    <row r="20" spans="1:76" ht="12.75" customHeight="1">
      <c r="A20" s="178"/>
      <c r="B20" s="203"/>
      <c r="C20" s="195"/>
      <c r="D20" s="195"/>
      <c r="E20" s="195"/>
      <c r="F20" s="195"/>
      <c r="G20" s="195"/>
      <c r="H20" s="195"/>
      <c r="I20" s="195"/>
      <c r="J20" s="195"/>
      <c r="K20" s="195"/>
      <c r="L20" s="195"/>
      <c r="M20" s="195"/>
      <c r="N20" s="195"/>
      <c r="O20" s="195"/>
      <c r="P20" s="195"/>
      <c r="Q20" s="195"/>
      <c r="R20" s="195"/>
      <c r="S20" s="195"/>
      <c r="T20" s="195"/>
      <c r="U20" s="195"/>
      <c r="V20" s="195"/>
      <c r="W20" s="195"/>
      <c r="X20" s="195"/>
      <c r="Y20" s="208"/>
      <c r="Z20" s="195"/>
      <c r="AA20" s="195"/>
      <c r="AB20" s="195"/>
      <c r="AC20" s="195"/>
      <c r="AD20" s="195"/>
      <c r="AE20" s="195"/>
      <c r="AF20" s="195"/>
      <c r="AG20" s="195"/>
      <c r="AH20" s="195"/>
      <c r="AI20" s="195"/>
      <c r="AJ20" s="195"/>
      <c r="AK20" s="195"/>
      <c r="AL20" s="195"/>
      <c r="AM20" s="195"/>
      <c r="AN20" s="195"/>
      <c r="AO20" s="195"/>
      <c r="AP20" s="195"/>
      <c r="AQ20" s="195"/>
      <c r="AR20" s="195"/>
      <c r="AS20" s="204"/>
      <c r="AT20" s="195"/>
      <c r="AU20" s="195"/>
      <c r="AV20" s="195"/>
      <c r="AW20" s="195"/>
      <c r="AX20" s="195"/>
      <c r="AY20" s="195"/>
      <c r="AZ20" s="195"/>
      <c r="BA20" s="195"/>
      <c r="BB20" s="195"/>
      <c r="BC20" s="195"/>
      <c r="BD20" s="195"/>
      <c r="BE20" s="195"/>
      <c r="BF20" s="195"/>
      <c r="BG20" s="208"/>
      <c r="BH20" s="195"/>
      <c r="BI20" s="195"/>
      <c r="BJ20" s="195"/>
      <c r="BK20" s="195"/>
      <c r="BL20" s="195"/>
      <c r="BM20" s="195"/>
      <c r="BN20" s="195"/>
      <c r="BO20" s="195"/>
      <c r="BP20" s="195"/>
      <c r="BQ20" s="195"/>
      <c r="BR20" s="195"/>
      <c r="BS20" s="195"/>
      <c r="BT20" s="195"/>
      <c r="BU20" s="195"/>
      <c r="BV20" s="195"/>
      <c r="BW20" s="202"/>
      <c r="BX20" s="178"/>
    </row>
    <row r="21" spans="1:76" ht="12.75" customHeight="1">
      <c r="A21" s="178"/>
      <c r="B21" s="203"/>
      <c r="C21" s="195"/>
      <c r="D21" s="199" t="s">
        <v>1228</v>
      </c>
      <c r="E21" s="195"/>
      <c r="F21" s="577"/>
      <c r="G21" s="578"/>
      <c r="H21" s="578"/>
      <c r="I21" s="578"/>
      <c r="J21" s="578"/>
      <c r="K21" s="578"/>
      <c r="L21" s="578"/>
      <c r="M21" s="578"/>
      <c r="N21" s="579"/>
      <c r="O21" s="195"/>
      <c r="P21" s="195"/>
      <c r="Q21" s="195"/>
      <c r="R21" s="195"/>
      <c r="S21" s="195"/>
      <c r="T21" s="195"/>
      <c r="U21" s="195"/>
      <c r="V21" s="195"/>
      <c r="W21" s="195"/>
      <c r="X21" s="195"/>
      <c r="Y21" s="208"/>
      <c r="AA21" s="178"/>
      <c r="AB21" s="178"/>
      <c r="AC21" s="178"/>
      <c r="AD21" s="199" t="s">
        <v>1242</v>
      </c>
      <c r="AE21" s="195"/>
      <c r="AF21" s="580" t="s">
        <v>1860</v>
      </c>
      <c r="AG21" s="581"/>
      <c r="AH21" s="581"/>
      <c r="AI21" s="581"/>
      <c r="AJ21" s="581"/>
      <c r="AK21" s="581"/>
      <c r="AL21" s="581"/>
      <c r="AM21" s="582"/>
      <c r="AN21" s="178"/>
      <c r="AO21" s="178"/>
      <c r="AP21" s="178"/>
      <c r="AQ21" s="178"/>
      <c r="AS21" s="204"/>
      <c r="AT21" s="195"/>
      <c r="AU21" s="195"/>
      <c r="AV21" s="195"/>
      <c r="AW21" s="195"/>
      <c r="AX21" s="195"/>
      <c r="AY21" s="195"/>
      <c r="AZ21" s="195"/>
      <c r="BA21" s="195"/>
      <c r="BD21" s="195"/>
      <c r="BE21" s="195"/>
      <c r="BF21" s="200" t="s">
        <v>1243</v>
      </c>
      <c r="BG21" s="208"/>
      <c r="BH21" s="195"/>
      <c r="BI21" s="195"/>
      <c r="BK21" s="178"/>
      <c r="BL21" s="178"/>
      <c r="BM21" s="178"/>
      <c r="BN21" s="178"/>
      <c r="BO21" s="178"/>
      <c r="BQ21" s="195"/>
      <c r="BR21" s="195"/>
      <c r="BS21" s="195"/>
      <c r="BT21" s="195"/>
      <c r="BU21" s="195"/>
      <c r="BV21" s="200" t="s">
        <v>1244</v>
      </c>
      <c r="BW21" s="202"/>
      <c r="BX21" s="178"/>
    </row>
    <row r="22" spans="1:76" ht="3.75" customHeight="1">
      <c r="A22" s="178"/>
      <c r="B22" s="203"/>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204"/>
      <c r="AA22" s="195"/>
      <c r="AB22" s="195"/>
      <c r="AC22" s="195"/>
      <c r="AD22" s="199"/>
      <c r="AE22" s="195"/>
      <c r="AF22" s="195"/>
      <c r="AG22" s="195"/>
      <c r="AH22" s="195"/>
      <c r="AI22" s="195"/>
      <c r="AJ22" s="195"/>
      <c r="AK22" s="195"/>
      <c r="AL22" s="195"/>
      <c r="AM22" s="195"/>
      <c r="AN22" s="195"/>
      <c r="AO22" s="195"/>
      <c r="AP22" s="195"/>
      <c r="AQ22" s="195"/>
      <c r="AR22" s="195"/>
      <c r="AS22" s="204"/>
      <c r="AT22" s="195"/>
      <c r="AU22" s="195"/>
      <c r="AV22" s="195"/>
      <c r="AW22" s="195"/>
      <c r="AX22" s="195"/>
      <c r="AY22" s="195"/>
      <c r="AZ22" s="195"/>
      <c r="BA22" s="195"/>
      <c r="BB22" s="178"/>
      <c r="BC22" s="178"/>
      <c r="BD22" s="195"/>
      <c r="BE22" s="195"/>
      <c r="BF22" s="195"/>
      <c r="BG22" s="208"/>
      <c r="BH22" s="195"/>
      <c r="BI22" s="195"/>
      <c r="BJ22" s="195"/>
      <c r="BK22" s="195"/>
      <c r="BL22" s="195"/>
      <c r="BM22" s="195"/>
      <c r="BN22" s="195"/>
      <c r="BO22" s="195"/>
      <c r="BP22" s="195"/>
      <c r="BQ22" s="195"/>
      <c r="BR22" s="195"/>
      <c r="BS22" s="195"/>
      <c r="BT22" s="195"/>
      <c r="BU22" s="195"/>
      <c r="BV22" s="195"/>
      <c r="BW22" s="202"/>
      <c r="BX22" s="178"/>
    </row>
    <row r="23" spans="1:76" ht="12.75" customHeight="1">
      <c r="A23" s="178"/>
      <c r="B23" s="203"/>
      <c r="C23" s="195"/>
      <c r="D23" s="195"/>
      <c r="E23" s="195"/>
      <c r="F23" s="199" t="s">
        <v>1245</v>
      </c>
      <c r="G23" s="583"/>
      <c r="H23" s="584"/>
      <c r="I23" s="584"/>
      <c r="J23" s="584"/>
      <c r="K23" s="584"/>
      <c r="L23" s="584"/>
      <c r="M23" s="584"/>
      <c r="N23" s="585"/>
      <c r="O23" s="195"/>
      <c r="P23" s="195"/>
      <c r="Q23" s="195"/>
      <c r="R23" s="195"/>
      <c r="S23" s="195"/>
      <c r="V23" s="195"/>
      <c r="W23" s="195"/>
      <c r="X23" s="200" t="s">
        <v>1244</v>
      </c>
      <c r="Y23" s="195"/>
      <c r="Z23" s="204"/>
      <c r="AA23" s="195"/>
      <c r="AB23" s="178"/>
      <c r="AC23" s="178"/>
      <c r="AD23" s="199" t="s">
        <v>1246</v>
      </c>
      <c r="AE23" s="195"/>
      <c r="AF23" s="583">
        <v>40892</v>
      </c>
      <c r="AG23" s="584"/>
      <c r="AH23" s="584"/>
      <c r="AI23" s="584"/>
      <c r="AJ23" s="584"/>
      <c r="AK23" s="584"/>
      <c r="AL23" s="584"/>
      <c r="AM23" s="585"/>
      <c r="AN23" s="178"/>
      <c r="AO23" s="178"/>
      <c r="AP23" s="201"/>
      <c r="AQ23" s="195"/>
      <c r="AR23" s="195"/>
      <c r="AS23" s="204"/>
      <c r="AT23" s="195"/>
      <c r="AU23" s="195"/>
      <c r="AV23" s="195"/>
      <c r="AW23" s="195"/>
      <c r="AX23" s="195"/>
      <c r="AY23" s="178"/>
      <c r="AZ23" s="178"/>
      <c r="BA23" s="178"/>
      <c r="BB23" s="178"/>
      <c r="BC23" s="178"/>
      <c r="BD23" s="199" t="s">
        <v>1247</v>
      </c>
      <c r="BE23" s="195"/>
      <c r="BF23" s="207"/>
      <c r="BG23" s="208"/>
      <c r="BH23" s="178"/>
      <c r="BI23" s="178"/>
      <c r="BJ23" s="178"/>
      <c r="BK23" s="178"/>
      <c r="BL23" s="178"/>
      <c r="BM23" s="178"/>
      <c r="BN23" s="178"/>
      <c r="BO23" s="178"/>
      <c r="BP23" s="178"/>
      <c r="BQ23" s="178"/>
      <c r="BR23" s="178"/>
      <c r="BS23" s="178"/>
      <c r="BT23" s="199" t="s">
        <v>1248</v>
      </c>
      <c r="BU23" s="195"/>
      <c r="BV23" s="207"/>
      <c r="BW23" s="202"/>
      <c r="BX23" s="178"/>
    </row>
    <row r="24" spans="1:76" ht="3.75" customHeight="1">
      <c r="A24" s="178"/>
      <c r="B24" s="203"/>
      <c r="C24" s="195"/>
      <c r="D24" s="195"/>
      <c r="E24" s="195"/>
      <c r="F24" s="195"/>
      <c r="G24" s="195"/>
      <c r="H24" s="195"/>
      <c r="I24" s="195"/>
      <c r="J24" s="195"/>
      <c r="K24" s="195"/>
      <c r="L24" s="195"/>
      <c r="M24" s="195"/>
      <c r="N24" s="195"/>
      <c r="O24" s="195"/>
      <c r="P24" s="195"/>
      <c r="Q24" s="195"/>
      <c r="R24" s="195"/>
      <c r="S24" s="195"/>
      <c r="T24" s="178"/>
      <c r="U24" s="178"/>
      <c r="V24" s="195"/>
      <c r="W24" s="195"/>
      <c r="X24" s="195"/>
      <c r="Y24" s="195"/>
      <c r="Z24" s="204"/>
      <c r="AA24" s="195"/>
      <c r="AB24" s="178"/>
      <c r="AC24" s="178"/>
      <c r="AD24" s="178"/>
      <c r="AE24" s="178"/>
      <c r="AF24" s="178"/>
      <c r="AG24" s="178"/>
      <c r="AH24" s="178"/>
      <c r="AI24" s="178"/>
      <c r="AJ24" s="178"/>
      <c r="AK24" s="178"/>
      <c r="AL24" s="178"/>
      <c r="AM24" s="178"/>
      <c r="AN24" s="178"/>
      <c r="AO24" s="178"/>
      <c r="AP24" s="195"/>
      <c r="AQ24" s="195"/>
      <c r="AR24" s="195"/>
      <c r="AS24" s="204"/>
      <c r="AT24" s="195"/>
      <c r="AU24" s="195"/>
      <c r="AV24" s="195"/>
      <c r="AW24" s="195"/>
      <c r="AX24" s="195"/>
      <c r="AY24" s="178"/>
      <c r="AZ24" s="178"/>
      <c r="BA24" s="178"/>
      <c r="BB24" s="178"/>
      <c r="BC24" s="178"/>
      <c r="BD24" s="199"/>
      <c r="BE24" s="195"/>
      <c r="BF24" s="195"/>
      <c r="BG24" s="208"/>
      <c r="BH24" s="178"/>
      <c r="BI24" s="178"/>
      <c r="BJ24" s="178"/>
      <c r="BK24" s="178"/>
      <c r="BL24" s="178"/>
      <c r="BM24" s="178"/>
      <c r="BN24" s="178"/>
      <c r="BO24" s="178"/>
      <c r="BP24" s="178"/>
      <c r="BQ24" s="178"/>
      <c r="BR24" s="178"/>
      <c r="BS24" s="178"/>
      <c r="BT24" s="199"/>
      <c r="BU24" s="195"/>
      <c r="BV24" s="195"/>
      <c r="BW24" s="202"/>
      <c r="BX24" s="178"/>
    </row>
    <row r="25" spans="1:76" ht="12.75" customHeight="1">
      <c r="A25" s="178"/>
      <c r="B25" s="203"/>
      <c r="C25" s="195"/>
      <c r="D25" s="195"/>
      <c r="E25" s="195"/>
      <c r="F25" s="195"/>
      <c r="G25" s="195"/>
      <c r="H25" s="195"/>
      <c r="I25" s="195"/>
      <c r="J25" s="195"/>
      <c r="K25" s="195"/>
      <c r="L25" s="195"/>
      <c r="M25" s="195"/>
      <c r="N25" s="195"/>
      <c r="O25" s="195"/>
      <c r="P25" s="195"/>
      <c r="Q25" s="195"/>
      <c r="R25" s="195"/>
      <c r="S25" s="195"/>
      <c r="T25" s="178"/>
      <c r="U25" s="178"/>
      <c r="V25" s="199" t="s">
        <v>1295</v>
      </c>
      <c r="W25" s="195"/>
      <c r="X25" s="207">
        <v>1</v>
      </c>
      <c r="Y25" s="195"/>
      <c r="Z25" s="204"/>
      <c r="AA25" s="195"/>
      <c r="AB25" s="178"/>
      <c r="AC25" s="178"/>
      <c r="AD25" s="199"/>
      <c r="AE25" s="178"/>
      <c r="AF25" s="178"/>
      <c r="AG25" s="178"/>
      <c r="AH25" s="178"/>
      <c r="AI25" s="178"/>
      <c r="AJ25" s="178"/>
      <c r="AK25" s="178"/>
      <c r="AL25" s="178"/>
      <c r="AM25" s="178"/>
      <c r="AN25" s="178"/>
      <c r="AO25" s="178"/>
      <c r="AP25" s="201"/>
      <c r="AQ25" s="195"/>
      <c r="AR25" s="201"/>
      <c r="AS25" s="204"/>
      <c r="AT25" s="195"/>
      <c r="AU25" s="195"/>
      <c r="AV25" s="195"/>
      <c r="AW25" s="195"/>
      <c r="AX25" s="195"/>
      <c r="AY25" s="195"/>
      <c r="AZ25" s="195"/>
      <c r="BA25" s="195"/>
      <c r="BD25" s="199" t="s">
        <v>1249</v>
      </c>
      <c r="BE25" s="195"/>
      <c r="BF25" s="207"/>
      <c r="BG25" s="208"/>
      <c r="BH25" s="195"/>
      <c r="BI25" s="195"/>
      <c r="BJ25" s="195"/>
      <c r="BK25" s="195"/>
      <c r="BL25" s="195"/>
      <c r="BM25" s="195"/>
      <c r="BN25" s="195"/>
      <c r="BO25" s="195"/>
      <c r="BP25" s="195"/>
      <c r="BQ25" s="195"/>
      <c r="BR25" s="195"/>
      <c r="BS25" s="195"/>
      <c r="BT25" s="199"/>
      <c r="BU25" s="195"/>
      <c r="BV25" s="195"/>
      <c r="BW25" s="202"/>
      <c r="BX25" s="178"/>
    </row>
    <row r="26" spans="1:76" ht="3.75" customHeight="1">
      <c r="A26" s="178"/>
      <c r="B26" s="203"/>
      <c r="C26" s="195"/>
      <c r="D26" s="195"/>
      <c r="E26" s="195"/>
      <c r="F26" s="195"/>
      <c r="G26" s="195"/>
      <c r="H26" s="195"/>
      <c r="I26" s="195"/>
      <c r="J26" s="195"/>
      <c r="K26" s="195"/>
      <c r="L26" s="195"/>
      <c r="M26" s="195"/>
      <c r="N26" s="195"/>
      <c r="O26" s="195"/>
      <c r="P26" s="195"/>
      <c r="Q26" s="195"/>
      <c r="R26" s="195"/>
      <c r="S26" s="195"/>
      <c r="T26" s="178"/>
      <c r="U26" s="178"/>
      <c r="V26" s="195"/>
      <c r="W26" s="195"/>
      <c r="X26" s="195"/>
      <c r="Y26" s="195"/>
      <c r="Z26" s="204"/>
      <c r="AA26" s="195"/>
      <c r="AB26" s="178"/>
      <c r="AC26" s="178"/>
      <c r="AD26" s="178"/>
      <c r="AE26" s="178"/>
      <c r="AF26" s="178"/>
      <c r="AG26" s="178"/>
      <c r="AH26" s="178"/>
      <c r="AI26" s="178"/>
      <c r="AJ26" s="178"/>
      <c r="AK26" s="195"/>
      <c r="AL26" s="195"/>
      <c r="AM26" s="195"/>
      <c r="AN26" s="178"/>
      <c r="AO26" s="178"/>
      <c r="AP26" s="195"/>
      <c r="AQ26" s="195"/>
      <c r="AR26" s="195"/>
      <c r="AS26" s="204"/>
      <c r="AT26" s="195"/>
      <c r="AU26" s="195"/>
      <c r="AV26" s="195"/>
      <c r="AW26" s="195"/>
      <c r="AX26" s="195"/>
      <c r="AY26" s="195"/>
      <c r="AZ26" s="195"/>
      <c r="BA26" s="195"/>
      <c r="BB26" s="178"/>
      <c r="BC26" s="178"/>
      <c r="BD26" s="178"/>
      <c r="BE26" s="195"/>
      <c r="BF26" s="178"/>
      <c r="BG26" s="208"/>
      <c r="BH26" s="195"/>
      <c r="BI26" s="195"/>
      <c r="BJ26" s="195"/>
      <c r="BK26" s="195"/>
      <c r="BL26" s="195"/>
      <c r="BM26" s="195"/>
      <c r="BN26" s="195"/>
      <c r="BO26" s="195"/>
      <c r="BP26" s="195"/>
      <c r="BQ26" s="195"/>
      <c r="BR26" s="195"/>
      <c r="BS26" s="195"/>
      <c r="BT26" s="199"/>
      <c r="BU26" s="195"/>
      <c r="BV26" s="195"/>
      <c r="BW26" s="202"/>
      <c r="BX26" s="178"/>
    </row>
    <row r="27" spans="1:76" ht="12.75" customHeight="1">
      <c r="A27" s="178"/>
      <c r="B27" s="203"/>
      <c r="C27" s="195"/>
      <c r="D27" s="195"/>
      <c r="E27" s="195"/>
      <c r="F27" s="195"/>
      <c r="G27" s="195"/>
      <c r="H27" s="195"/>
      <c r="I27" s="195"/>
      <c r="J27" s="195"/>
      <c r="K27" s="195"/>
      <c r="L27" s="195"/>
      <c r="M27" s="195"/>
      <c r="N27" s="195"/>
      <c r="O27" s="195"/>
      <c r="P27" s="195"/>
      <c r="Q27" s="195"/>
      <c r="R27" s="195"/>
      <c r="S27" s="195"/>
      <c r="T27" s="178"/>
      <c r="U27" s="178"/>
      <c r="V27" s="199" t="s">
        <v>1296</v>
      </c>
      <c r="W27" s="195"/>
      <c r="X27" s="207"/>
      <c r="Y27" s="195"/>
      <c r="Z27" s="204"/>
      <c r="AA27" s="195"/>
      <c r="AB27" s="178"/>
      <c r="AC27" s="178"/>
      <c r="AD27" s="178"/>
      <c r="AE27" s="178"/>
      <c r="AF27" s="178"/>
      <c r="AG27" s="178"/>
      <c r="AH27" s="178"/>
      <c r="AI27" s="178"/>
      <c r="AJ27" s="218"/>
      <c r="AK27" s="195"/>
      <c r="AL27" s="200" t="s">
        <v>1298</v>
      </c>
      <c r="AM27" s="178"/>
      <c r="AN27" s="178"/>
      <c r="AO27" s="178"/>
      <c r="AP27" s="178"/>
      <c r="AQ27" s="195"/>
      <c r="AR27" s="195"/>
      <c r="AS27" s="204"/>
      <c r="AT27" s="195"/>
      <c r="AU27" s="195"/>
      <c r="AV27" s="195"/>
      <c r="AW27" s="195"/>
      <c r="AX27" s="195"/>
      <c r="AY27" s="195"/>
      <c r="BA27" s="178"/>
      <c r="BB27" s="178"/>
      <c r="BC27" s="178"/>
      <c r="BD27" s="178"/>
      <c r="BE27" s="195"/>
      <c r="BF27" s="178"/>
      <c r="BG27" s="208"/>
      <c r="BH27" s="195"/>
      <c r="BI27" s="195"/>
      <c r="BJ27" s="195"/>
      <c r="BK27" s="195"/>
      <c r="BL27" s="195"/>
      <c r="BM27" s="195"/>
      <c r="BN27" s="195"/>
      <c r="BO27" s="195"/>
      <c r="BP27" s="195"/>
      <c r="BQ27" s="195"/>
      <c r="BR27" s="195"/>
      <c r="BS27" s="195"/>
      <c r="BT27" s="199"/>
      <c r="BU27" s="195"/>
      <c r="BV27" s="195"/>
      <c r="BW27" s="202"/>
      <c r="BX27" s="178"/>
    </row>
    <row r="28" spans="1:76" ht="3.75" customHeight="1">
      <c r="A28" s="178"/>
      <c r="B28" s="203"/>
      <c r="C28" s="195"/>
      <c r="D28" s="195"/>
      <c r="E28" s="195"/>
      <c r="F28" s="195"/>
      <c r="G28" s="195"/>
      <c r="H28" s="195"/>
      <c r="I28" s="195"/>
      <c r="J28" s="195"/>
      <c r="K28" s="195"/>
      <c r="L28" s="195"/>
      <c r="M28" s="195"/>
      <c r="N28" s="195"/>
      <c r="O28" s="195"/>
      <c r="P28" s="195"/>
      <c r="Q28" s="195"/>
      <c r="R28" s="195"/>
      <c r="S28" s="195"/>
      <c r="T28" s="178"/>
      <c r="U28" s="178"/>
      <c r="V28" s="195"/>
      <c r="W28" s="195"/>
      <c r="X28" s="195"/>
      <c r="Y28" s="195"/>
      <c r="Z28" s="204"/>
      <c r="AA28" s="195"/>
      <c r="AB28" s="178"/>
      <c r="AC28" s="178"/>
      <c r="AD28" s="178"/>
      <c r="AE28" s="178"/>
      <c r="AF28" s="178"/>
      <c r="AG28" s="178"/>
      <c r="AH28" s="178"/>
      <c r="AI28" s="178"/>
      <c r="AJ28" s="199"/>
      <c r="AK28" s="195"/>
      <c r="AL28" s="195"/>
      <c r="AM28" s="178"/>
      <c r="AN28" s="178"/>
      <c r="AO28" s="178"/>
      <c r="AP28" s="178"/>
      <c r="AQ28" s="178"/>
      <c r="AR28" s="178"/>
      <c r="AS28" s="204"/>
      <c r="AT28" s="195"/>
      <c r="AU28" s="195"/>
      <c r="AV28" s="195"/>
      <c r="AW28" s="195"/>
      <c r="AX28" s="195"/>
      <c r="AY28" s="195"/>
      <c r="AZ28" s="178"/>
      <c r="BA28" s="178"/>
      <c r="BB28" s="178"/>
      <c r="BC28" s="178"/>
      <c r="BD28" s="178"/>
      <c r="BE28" s="195"/>
      <c r="BF28" s="178"/>
      <c r="BG28" s="208"/>
      <c r="BH28" s="195"/>
      <c r="BI28" s="195"/>
      <c r="BJ28" s="195"/>
      <c r="BK28" s="195"/>
      <c r="BL28" s="195"/>
      <c r="BM28" s="195"/>
      <c r="BN28" s="195"/>
      <c r="BO28" s="195"/>
      <c r="BP28" s="195"/>
      <c r="BQ28" s="195"/>
      <c r="BR28" s="195"/>
      <c r="BS28" s="195"/>
      <c r="BT28" s="178"/>
      <c r="BU28" s="178"/>
      <c r="BV28" s="178"/>
      <c r="BW28" s="202"/>
      <c r="BX28" s="178"/>
    </row>
    <row r="29" spans="1:76" ht="12.75" customHeight="1">
      <c r="A29" s="178"/>
      <c r="B29" s="203"/>
      <c r="C29" s="195"/>
      <c r="D29" s="195"/>
      <c r="E29" s="195"/>
      <c r="F29" s="195"/>
      <c r="G29" s="195"/>
      <c r="H29" s="195"/>
      <c r="I29" s="195"/>
      <c r="J29" s="195"/>
      <c r="K29" s="195"/>
      <c r="L29" s="195"/>
      <c r="M29" s="195"/>
      <c r="N29" s="195"/>
      <c r="O29" s="195"/>
      <c r="P29" s="195"/>
      <c r="Q29" s="195"/>
      <c r="R29" s="195"/>
      <c r="S29" s="195"/>
      <c r="T29" s="178"/>
      <c r="U29" s="178"/>
      <c r="V29" s="199" t="s">
        <v>1710</v>
      </c>
      <c r="W29" s="195"/>
      <c r="X29" s="207"/>
      <c r="Y29" s="195"/>
      <c r="Z29" s="204"/>
      <c r="AA29" s="195"/>
      <c r="AB29" s="178"/>
      <c r="AC29" s="178"/>
      <c r="AD29" s="178"/>
      <c r="AE29" s="178"/>
      <c r="AF29" s="178"/>
      <c r="AG29" s="178"/>
      <c r="AH29" s="178"/>
      <c r="AI29" s="178"/>
      <c r="AJ29" s="199"/>
      <c r="AK29" s="195"/>
      <c r="AL29" s="195"/>
      <c r="AM29" s="178"/>
      <c r="AN29" s="178"/>
      <c r="AO29" s="178"/>
      <c r="AP29" s="178"/>
      <c r="AQ29" s="178"/>
      <c r="AR29" s="178"/>
      <c r="AS29" s="204"/>
      <c r="AT29" s="195"/>
      <c r="AU29" s="195"/>
      <c r="AV29" s="195"/>
      <c r="AW29" s="195"/>
      <c r="AX29" s="195"/>
      <c r="AY29" s="195"/>
      <c r="AZ29" s="178"/>
      <c r="BA29" s="178"/>
      <c r="BB29" s="178"/>
      <c r="BC29" s="178"/>
      <c r="BD29" s="178"/>
      <c r="BE29" s="195"/>
      <c r="BF29" s="178"/>
      <c r="BG29" s="208"/>
      <c r="BH29" s="195"/>
      <c r="BI29" s="195"/>
      <c r="BJ29" s="195"/>
      <c r="BK29" s="195"/>
      <c r="BL29" s="195"/>
      <c r="BM29" s="195"/>
      <c r="BN29" s="195"/>
      <c r="BO29" s="195"/>
      <c r="BP29" s="195"/>
      <c r="BQ29" s="195"/>
      <c r="BR29" s="195"/>
      <c r="BS29" s="195"/>
      <c r="BT29" s="178"/>
      <c r="BU29" s="178"/>
      <c r="BV29" s="178"/>
      <c r="BW29" s="202"/>
      <c r="BX29" s="178"/>
    </row>
    <row r="30" spans="1:76" ht="3.75" customHeight="1">
      <c r="A30" s="178"/>
      <c r="B30" s="203"/>
      <c r="C30" s="195"/>
      <c r="D30" s="195"/>
      <c r="E30" s="195"/>
      <c r="F30" s="195"/>
      <c r="G30" s="195"/>
      <c r="H30" s="195"/>
      <c r="I30" s="195"/>
      <c r="J30" s="195"/>
      <c r="K30" s="195"/>
      <c r="L30" s="195"/>
      <c r="M30" s="195"/>
      <c r="N30" s="195"/>
      <c r="O30" s="195"/>
      <c r="P30" s="195"/>
      <c r="Q30" s="195"/>
      <c r="R30" s="195"/>
      <c r="S30" s="195"/>
      <c r="T30" s="178"/>
      <c r="U30" s="178"/>
      <c r="V30" s="195"/>
      <c r="W30" s="195"/>
      <c r="X30" s="195"/>
      <c r="Y30" s="195"/>
      <c r="Z30" s="204"/>
      <c r="AA30" s="195"/>
      <c r="AB30" s="178"/>
      <c r="AC30" s="178"/>
      <c r="AD30" s="178"/>
      <c r="AE30" s="178"/>
      <c r="AF30" s="178"/>
      <c r="AG30" s="178"/>
      <c r="AH30" s="178"/>
      <c r="AI30" s="178"/>
      <c r="AJ30" s="199"/>
      <c r="AK30" s="195"/>
      <c r="AL30" s="195"/>
      <c r="AM30" s="178"/>
      <c r="AN30" s="178"/>
      <c r="AO30" s="178"/>
      <c r="AP30" s="178"/>
      <c r="AQ30" s="178"/>
      <c r="AR30" s="178"/>
      <c r="AS30" s="213"/>
      <c r="AT30" s="211"/>
      <c r="AU30" s="211"/>
      <c r="AV30" s="211"/>
      <c r="AW30" s="211"/>
      <c r="AX30" s="211"/>
      <c r="AY30" s="195"/>
      <c r="AZ30" s="178"/>
      <c r="BA30" s="178"/>
      <c r="BB30" s="178"/>
      <c r="BC30" s="178"/>
      <c r="BD30" s="178"/>
      <c r="BE30" s="195"/>
      <c r="BF30" s="178"/>
      <c r="BG30" s="212"/>
      <c r="BH30" s="195"/>
      <c r="BI30" s="195"/>
      <c r="BJ30" s="195"/>
      <c r="BK30" s="195"/>
      <c r="BL30" s="195"/>
      <c r="BM30" s="195"/>
      <c r="BN30" s="195"/>
      <c r="BO30" s="195"/>
      <c r="BP30" s="195"/>
      <c r="BQ30" s="195"/>
      <c r="BR30" s="195"/>
      <c r="BS30" s="195"/>
      <c r="BT30" s="178"/>
      <c r="BU30" s="178"/>
      <c r="BV30" s="178"/>
      <c r="BW30" s="202"/>
      <c r="BX30" s="178"/>
    </row>
    <row r="31" spans="1:76" ht="12.75" customHeight="1">
      <c r="A31" s="178"/>
      <c r="B31" s="203"/>
      <c r="C31" s="195"/>
      <c r="D31" s="195"/>
      <c r="E31" s="195"/>
      <c r="F31" s="195"/>
      <c r="G31" s="195"/>
      <c r="H31" s="195"/>
      <c r="I31" s="195"/>
      <c r="J31" s="195"/>
      <c r="K31" s="195"/>
      <c r="L31" s="195"/>
      <c r="M31" s="195"/>
      <c r="N31" s="195"/>
      <c r="O31" s="195"/>
      <c r="P31" s="195"/>
      <c r="Q31" s="195"/>
      <c r="R31" s="195"/>
      <c r="S31" s="195"/>
      <c r="T31" s="178"/>
      <c r="U31" s="178"/>
      <c r="V31" s="199" t="s">
        <v>725</v>
      </c>
      <c r="W31" s="195"/>
      <c r="X31" s="207"/>
      <c r="Y31" s="195"/>
      <c r="Z31" s="204"/>
      <c r="AA31" s="195"/>
      <c r="AB31" s="178"/>
      <c r="AC31" s="178"/>
      <c r="AD31" s="178"/>
      <c r="AE31" s="178"/>
      <c r="AF31" s="178"/>
      <c r="AG31" s="178"/>
      <c r="AH31" s="199" t="s">
        <v>1250</v>
      </c>
      <c r="AI31" s="178"/>
      <c r="AJ31" s="533">
        <v>10</v>
      </c>
      <c r="AK31" s="534"/>
      <c r="AL31" s="535"/>
      <c r="AM31" s="178"/>
      <c r="AN31" s="178"/>
      <c r="AO31" s="178"/>
      <c r="AP31" s="178"/>
      <c r="AQ31" s="178"/>
      <c r="AR31" s="178"/>
      <c r="AS31" s="178"/>
      <c r="AT31" s="178"/>
      <c r="AU31" s="195"/>
      <c r="AV31" s="195"/>
      <c r="AW31" s="178"/>
      <c r="AX31" s="195"/>
      <c r="AY31" s="216"/>
      <c r="AZ31" s="369"/>
      <c r="BA31" s="216"/>
      <c r="BB31" s="216"/>
      <c r="BC31" s="216"/>
      <c r="BD31" s="216"/>
      <c r="BE31" s="216"/>
      <c r="BF31" s="216"/>
      <c r="BG31" s="216"/>
      <c r="BH31" s="216"/>
      <c r="BI31" s="216"/>
      <c r="BJ31" s="216"/>
      <c r="BK31" s="216"/>
      <c r="BL31" s="216"/>
      <c r="BM31" s="216"/>
      <c r="BN31" s="216"/>
      <c r="BO31" s="216"/>
      <c r="BP31" s="216"/>
      <c r="BQ31" s="216"/>
      <c r="BR31" s="216"/>
      <c r="BS31" s="216"/>
      <c r="BT31" s="219"/>
      <c r="BU31" s="216"/>
      <c r="BV31" s="220" t="s">
        <v>1317</v>
      </c>
      <c r="BW31" s="221"/>
      <c r="BX31" s="178"/>
    </row>
    <row r="32" spans="1:76" ht="3.75" customHeight="1">
      <c r="A32" s="178"/>
      <c r="B32" s="210"/>
      <c r="C32" s="211"/>
      <c r="D32" s="211"/>
      <c r="E32" s="211"/>
      <c r="F32" s="211"/>
      <c r="G32" s="211"/>
      <c r="H32" s="211"/>
      <c r="I32" s="211"/>
      <c r="J32" s="211"/>
      <c r="K32" s="211"/>
      <c r="L32" s="211"/>
      <c r="M32" s="211"/>
      <c r="N32" s="211"/>
      <c r="O32" s="211"/>
      <c r="P32" s="211"/>
      <c r="Q32" s="211"/>
      <c r="R32" s="211"/>
      <c r="S32" s="211"/>
      <c r="T32" s="211"/>
      <c r="U32" s="211"/>
      <c r="V32" s="211"/>
      <c r="W32" s="211"/>
      <c r="X32" s="211"/>
      <c r="Y32" s="212"/>
      <c r="Z32" s="204"/>
      <c r="AA32" s="195"/>
      <c r="AB32" s="178"/>
      <c r="AC32" s="178"/>
      <c r="AD32" s="178"/>
      <c r="AE32" s="178"/>
      <c r="AF32" s="178"/>
      <c r="AG32" s="178"/>
      <c r="AH32" s="183"/>
      <c r="AI32" s="178"/>
      <c r="AJ32" s="178"/>
      <c r="AK32" s="195"/>
      <c r="AL32" s="195"/>
      <c r="AM32" s="178"/>
      <c r="AN32" s="178"/>
      <c r="AO32" s="178"/>
      <c r="AP32" s="178"/>
      <c r="AQ32" s="178"/>
      <c r="AR32" s="178"/>
      <c r="AS32" s="178"/>
      <c r="AT32" s="178"/>
      <c r="AU32" s="195"/>
      <c r="AV32" s="195"/>
      <c r="AW32" s="178"/>
      <c r="AX32" s="178"/>
      <c r="AY32" s="195"/>
      <c r="AZ32" s="208"/>
      <c r="BA32" s="195"/>
      <c r="BB32" s="195"/>
      <c r="BC32" s="195"/>
      <c r="BD32" s="195"/>
      <c r="BE32" s="195"/>
      <c r="BF32" s="195"/>
      <c r="BG32" s="195"/>
      <c r="BH32" s="195"/>
      <c r="BI32" s="195"/>
      <c r="BJ32" s="195"/>
      <c r="BK32" s="195"/>
      <c r="BL32" s="195"/>
      <c r="BM32" s="195"/>
      <c r="BN32" s="195"/>
      <c r="BO32" s="195"/>
      <c r="BP32" s="195"/>
      <c r="BQ32" s="195"/>
      <c r="BR32" s="195"/>
      <c r="BS32" s="195"/>
      <c r="BT32" s="199"/>
      <c r="BU32" s="195"/>
      <c r="BV32" s="195"/>
      <c r="BW32" s="202"/>
      <c r="BX32" s="178"/>
    </row>
    <row r="33" spans="1:76" ht="12.75" customHeight="1">
      <c r="A33" s="178"/>
      <c r="B33" s="547" t="s">
        <v>1251</v>
      </c>
      <c r="C33" s="548"/>
      <c r="D33" s="548"/>
      <c r="E33" s="548"/>
      <c r="F33" s="548"/>
      <c r="G33" s="548"/>
      <c r="H33" s="548"/>
      <c r="I33" s="548"/>
      <c r="J33" s="548"/>
      <c r="K33" s="548"/>
      <c r="L33" s="548"/>
      <c r="M33" s="548"/>
      <c r="N33" s="548"/>
      <c r="O33" s="548"/>
      <c r="P33" s="548"/>
      <c r="Q33" s="548"/>
      <c r="R33" s="548"/>
      <c r="S33" s="548"/>
      <c r="T33" s="548"/>
      <c r="U33" s="548"/>
      <c r="V33" s="548"/>
      <c r="W33" s="548"/>
      <c r="X33" s="548"/>
      <c r="Y33" s="549"/>
      <c r="Z33" s="204"/>
      <c r="AA33" s="195"/>
      <c r="AB33" s="178"/>
      <c r="AC33" s="178"/>
      <c r="AD33" s="178"/>
      <c r="AE33" s="178"/>
      <c r="AF33" s="178"/>
      <c r="AG33" s="178"/>
      <c r="AH33" s="199" t="s">
        <v>1252</v>
      </c>
      <c r="AI33" s="178"/>
      <c r="AJ33" s="533">
        <v>0</v>
      </c>
      <c r="AK33" s="534"/>
      <c r="AL33" s="535"/>
      <c r="AM33" s="178"/>
      <c r="AN33" s="178"/>
      <c r="AO33" s="178"/>
      <c r="AP33" s="178"/>
      <c r="AQ33" s="178"/>
      <c r="AR33" s="178"/>
      <c r="AS33" s="178"/>
      <c r="AT33" s="178"/>
      <c r="AU33" s="178"/>
      <c r="AV33" s="218"/>
      <c r="AW33" s="178"/>
      <c r="AX33" s="178"/>
      <c r="AY33" s="178"/>
      <c r="AZ33" s="370" t="s">
        <v>1299</v>
      </c>
      <c r="BA33" s="195"/>
      <c r="BB33" s="195"/>
      <c r="BC33" s="195"/>
      <c r="BD33" s="195"/>
      <c r="BE33" s="195"/>
      <c r="BF33" s="195"/>
      <c r="BG33" s="195"/>
      <c r="BH33" s="195"/>
      <c r="BI33" s="195"/>
      <c r="BJ33" s="195"/>
      <c r="BK33" s="195"/>
      <c r="BL33" s="195"/>
      <c r="BM33" s="195"/>
      <c r="BN33" s="195"/>
      <c r="BO33" s="195"/>
      <c r="BP33" s="195"/>
      <c r="BQ33" s="195"/>
      <c r="BR33" s="195"/>
      <c r="BS33" s="195"/>
      <c r="BT33" s="199"/>
      <c r="BU33" s="199" t="s">
        <v>1253</v>
      </c>
      <c r="BV33" s="207">
        <v>1</v>
      </c>
      <c r="BW33" s="202"/>
      <c r="BX33" s="178"/>
    </row>
    <row r="34" spans="1:76" ht="3.75" customHeight="1">
      <c r="A34" s="178"/>
      <c r="B34" s="203"/>
      <c r="C34" s="195"/>
      <c r="D34" s="195"/>
      <c r="E34" s="195"/>
      <c r="F34" s="195"/>
      <c r="G34" s="195"/>
      <c r="H34" s="195"/>
      <c r="I34" s="195"/>
      <c r="J34" s="195"/>
      <c r="K34" s="195"/>
      <c r="L34" s="195"/>
      <c r="M34" s="195"/>
      <c r="N34" s="195"/>
      <c r="O34" s="195"/>
      <c r="P34" s="195"/>
      <c r="Q34" s="195"/>
      <c r="R34" s="195"/>
      <c r="S34" s="195"/>
      <c r="T34" s="195"/>
      <c r="U34" s="195"/>
      <c r="V34" s="195"/>
      <c r="W34" s="195"/>
      <c r="X34" s="195"/>
      <c r="Y34" s="208"/>
      <c r="Z34" s="204"/>
      <c r="AA34" s="195"/>
      <c r="AB34" s="178"/>
      <c r="AC34" s="178"/>
      <c r="AD34" s="178"/>
      <c r="AE34" s="178"/>
      <c r="AF34" s="178"/>
      <c r="AG34" s="178"/>
      <c r="AH34" s="199"/>
      <c r="AI34" s="178"/>
      <c r="AJ34" s="178"/>
      <c r="AK34" s="195"/>
      <c r="AL34" s="195"/>
      <c r="AM34" s="178"/>
      <c r="AN34" s="178"/>
      <c r="AO34" s="178"/>
      <c r="AP34" s="178"/>
      <c r="AQ34" s="195"/>
      <c r="AR34" s="195"/>
      <c r="AS34" s="195"/>
      <c r="AT34" s="195"/>
      <c r="AU34" s="178"/>
      <c r="AV34" s="199"/>
      <c r="AW34" s="178"/>
      <c r="AX34" s="178"/>
      <c r="AY34" s="178"/>
      <c r="AZ34" s="208"/>
      <c r="BA34" s="195"/>
      <c r="BB34" s="195"/>
      <c r="BC34" s="195"/>
      <c r="BD34" s="195"/>
      <c r="BE34" s="195"/>
      <c r="BF34" s="195"/>
      <c r="BG34" s="195"/>
      <c r="BH34" s="195"/>
      <c r="BI34" s="195"/>
      <c r="BJ34" s="195"/>
      <c r="BK34" s="195"/>
      <c r="BL34" s="195"/>
      <c r="BM34" s="195"/>
      <c r="BN34" s="195"/>
      <c r="BO34" s="195"/>
      <c r="BP34" s="195"/>
      <c r="BQ34" s="195"/>
      <c r="BR34" s="195"/>
      <c r="BS34" s="195"/>
      <c r="BT34" s="199"/>
      <c r="BU34" s="195"/>
      <c r="BV34" s="195"/>
      <c r="BW34" s="202"/>
      <c r="BX34" s="178"/>
    </row>
    <row r="35" spans="1:76" ht="12.75" customHeight="1">
      <c r="A35" s="178"/>
      <c r="B35" s="547" t="s">
        <v>1254</v>
      </c>
      <c r="C35" s="548"/>
      <c r="D35" s="548"/>
      <c r="E35" s="548"/>
      <c r="F35" s="548"/>
      <c r="G35" s="548"/>
      <c r="H35" s="548"/>
      <c r="I35" s="548"/>
      <c r="J35" s="548"/>
      <c r="K35" s="548"/>
      <c r="L35" s="548"/>
      <c r="M35" s="548"/>
      <c r="N35" s="548"/>
      <c r="O35" s="548"/>
      <c r="P35" s="548"/>
      <c r="Q35" s="548"/>
      <c r="R35" s="548"/>
      <c r="S35" s="548"/>
      <c r="T35" s="548"/>
      <c r="U35" s="548"/>
      <c r="V35" s="548"/>
      <c r="W35" s="548"/>
      <c r="X35" s="548"/>
      <c r="Y35" s="549"/>
      <c r="Z35" s="178"/>
      <c r="AA35" s="178"/>
      <c r="AB35" s="178"/>
      <c r="AC35" s="178"/>
      <c r="AD35" s="178"/>
      <c r="AE35" s="178"/>
      <c r="AF35" s="178"/>
      <c r="AG35" s="178"/>
      <c r="AH35" s="199" t="s">
        <v>1255</v>
      </c>
      <c r="AI35" s="178"/>
      <c r="AJ35" s="533">
        <v>0</v>
      </c>
      <c r="AK35" s="534"/>
      <c r="AL35" s="535"/>
      <c r="AM35" s="178"/>
      <c r="AN35" s="178"/>
      <c r="AO35" s="178"/>
      <c r="AP35" s="178"/>
      <c r="AQ35" s="178"/>
      <c r="AR35" s="178"/>
      <c r="AS35" s="195"/>
      <c r="AT35" s="199" t="s">
        <v>1256</v>
      </c>
      <c r="AU35" s="178"/>
      <c r="AV35" s="533">
        <v>10</v>
      </c>
      <c r="AW35" s="534"/>
      <c r="AX35" s="535"/>
      <c r="AY35" s="303"/>
      <c r="AZ35" s="371"/>
      <c r="BA35" s="195"/>
      <c r="BB35" s="195"/>
      <c r="BC35" s="195"/>
      <c r="BD35" s="195"/>
      <c r="BE35" s="195"/>
      <c r="BF35" s="195"/>
      <c r="BG35" s="195"/>
      <c r="BH35" s="195"/>
      <c r="BI35" s="195"/>
      <c r="BJ35" s="195"/>
      <c r="BK35" s="195"/>
      <c r="BL35" s="195"/>
      <c r="BM35" s="195"/>
      <c r="BN35" s="195"/>
      <c r="BO35" s="195"/>
      <c r="BP35" s="195"/>
      <c r="BQ35" s="195"/>
      <c r="BR35" s="195"/>
      <c r="BS35" s="195"/>
      <c r="BT35" s="199"/>
      <c r="BU35" s="199" t="s">
        <v>1257</v>
      </c>
      <c r="BV35" s="207">
        <v>1</v>
      </c>
      <c r="BW35" s="202"/>
      <c r="BX35" s="178"/>
    </row>
    <row r="36" spans="1:76" ht="3.75" customHeight="1" thickBot="1">
      <c r="A36" s="178"/>
      <c r="B36" s="203"/>
      <c r="C36" s="195"/>
      <c r="D36" s="222" t="e">
        <f>#REF!</f>
        <v>#REF!</v>
      </c>
      <c r="E36" s="222"/>
      <c r="F36" s="222"/>
      <c r="G36" s="222"/>
      <c r="H36" s="222"/>
      <c r="I36" s="222"/>
      <c r="J36" s="222"/>
      <c r="K36" s="222"/>
      <c r="L36" s="222"/>
      <c r="M36" s="222"/>
      <c r="N36" s="222"/>
      <c r="O36" s="222"/>
      <c r="P36" s="222"/>
      <c r="Q36" s="222"/>
      <c r="R36" s="222"/>
      <c r="S36" s="222"/>
      <c r="T36" s="222"/>
      <c r="U36" s="222"/>
      <c r="V36" s="222"/>
      <c r="W36" s="195"/>
      <c r="X36" s="195"/>
      <c r="Y36" s="208"/>
      <c r="Z36" s="178"/>
      <c r="AA36" s="178"/>
      <c r="AB36" s="178"/>
      <c r="AC36" s="178"/>
      <c r="AD36" s="178"/>
      <c r="AE36" s="178"/>
      <c r="AF36" s="178"/>
      <c r="AG36" s="178"/>
      <c r="AH36" s="199"/>
      <c r="AI36" s="178"/>
      <c r="AJ36" s="178"/>
      <c r="AK36" s="195"/>
      <c r="AL36" s="195"/>
      <c r="AM36" s="178"/>
      <c r="AN36" s="178"/>
      <c r="AO36" s="178"/>
      <c r="AP36" s="178"/>
      <c r="AQ36" s="178"/>
      <c r="AR36" s="178"/>
      <c r="AS36" s="195"/>
      <c r="AT36" s="199"/>
      <c r="AU36" s="178"/>
      <c r="AV36" s="223"/>
      <c r="AW36" s="223"/>
      <c r="AX36" s="223"/>
      <c r="AY36" s="303"/>
      <c r="AZ36" s="371"/>
      <c r="BA36" s="195"/>
      <c r="BB36" s="195"/>
      <c r="BC36" s="195"/>
      <c r="BD36" s="195"/>
      <c r="BE36" s="195"/>
      <c r="BF36" s="195"/>
      <c r="BG36" s="195"/>
      <c r="BH36" s="195"/>
      <c r="BI36" s="195"/>
      <c r="BJ36" s="195"/>
      <c r="BK36" s="195"/>
      <c r="BL36" s="195"/>
      <c r="BM36" s="195"/>
      <c r="BN36" s="195"/>
      <c r="BO36" s="195"/>
      <c r="BP36" s="195"/>
      <c r="BQ36" s="195"/>
      <c r="BR36" s="195"/>
      <c r="BS36" s="195"/>
      <c r="BT36" s="199"/>
      <c r="BU36" s="195"/>
      <c r="BV36" s="195"/>
      <c r="BW36" s="202"/>
      <c r="BX36" s="178"/>
    </row>
    <row r="37" spans="1:76" ht="12.75" customHeight="1">
      <c r="A37" s="178"/>
      <c r="B37" s="224"/>
      <c r="C37" s="205"/>
      <c r="D37" s="586">
        <f>'E-OG'!O430</f>
        <v>2925600</v>
      </c>
      <c r="E37" s="587"/>
      <c r="F37" s="587"/>
      <c r="G37" s="587"/>
      <c r="H37" s="587"/>
      <c r="I37" s="587"/>
      <c r="J37" s="587"/>
      <c r="K37" s="587"/>
      <c r="L37" s="587"/>
      <c r="M37" s="587"/>
      <c r="N37" s="587"/>
      <c r="O37" s="587"/>
      <c r="P37" s="587"/>
      <c r="Q37" s="587"/>
      <c r="R37" s="587"/>
      <c r="S37" s="587"/>
      <c r="T37" s="587"/>
      <c r="U37" s="587"/>
      <c r="V37" s="587"/>
      <c r="W37" s="588"/>
      <c r="X37" s="205"/>
      <c r="Y37" s="225"/>
      <c r="Z37" s="178"/>
      <c r="AA37" s="178"/>
      <c r="AB37" s="178"/>
      <c r="AC37" s="178"/>
      <c r="AD37" s="178"/>
      <c r="AE37" s="178"/>
      <c r="AF37" s="178"/>
      <c r="AG37" s="178"/>
      <c r="AH37" s="226" t="s">
        <v>1258</v>
      </c>
      <c r="AI37" s="205"/>
      <c r="AJ37" s="207">
        <v>1</v>
      </c>
      <c r="AK37" s="206"/>
      <c r="AL37" s="206"/>
      <c r="AM37" s="178"/>
      <c r="AN37" s="178"/>
      <c r="AO37" s="178"/>
      <c r="AP37" s="178"/>
      <c r="AQ37" s="178"/>
      <c r="AR37" s="178"/>
      <c r="AS37" s="195"/>
      <c r="AT37" s="199" t="s">
        <v>1259</v>
      </c>
      <c r="AU37" s="178"/>
      <c r="AV37" s="533">
        <v>0</v>
      </c>
      <c r="AW37" s="534"/>
      <c r="AX37" s="535"/>
      <c r="AY37" s="303"/>
      <c r="AZ37" s="371"/>
      <c r="BA37" s="195"/>
      <c r="BB37" s="195"/>
      <c r="BC37" s="195"/>
      <c r="BD37" s="195"/>
      <c r="BE37" s="195"/>
      <c r="BF37" s="195"/>
      <c r="BG37" s="195"/>
      <c r="BH37" s="195"/>
      <c r="BI37" s="195"/>
      <c r="BJ37" s="195"/>
      <c r="BK37" s="195"/>
      <c r="BL37" s="195"/>
      <c r="BM37" s="195"/>
      <c r="BN37" s="195"/>
      <c r="BO37" s="195"/>
      <c r="BP37" s="195"/>
      <c r="BQ37" s="195"/>
      <c r="BR37" s="195"/>
      <c r="BS37" s="195"/>
      <c r="BT37" s="199"/>
      <c r="BU37" s="199" t="s">
        <v>1318</v>
      </c>
      <c r="BV37" s="207">
        <v>1</v>
      </c>
      <c r="BW37" s="202"/>
      <c r="BX37" s="178"/>
    </row>
    <row r="38" spans="1:76" ht="3.75" customHeight="1">
      <c r="A38" s="178"/>
      <c r="B38" s="203"/>
      <c r="C38" s="195"/>
      <c r="D38" s="589"/>
      <c r="E38" s="590"/>
      <c r="F38" s="590"/>
      <c r="G38" s="590"/>
      <c r="H38" s="590"/>
      <c r="I38" s="590"/>
      <c r="J38" s="590"/>
      <c r="K38" s="590"/>
      <c r="L38" s="590"/>
      <c r="M38" s="590"/>
      <c r="N38" s="590"/>
      <c r="O38" s="590"/>
      <c r="P38" s="590"/>
      <c r="Q38" s="590"/>
      <c r="R38" s="590"/>
      <c r="S38" s="590"/>
      <c r="T38" s="590"/>
      <c r="U38" s="590"/>
      <c r="V38" s="590"/>
      <c r="W38" s="591"/>
      <c r="X38" s="195"/>
      <c r="Y38" s="208"/>
      <c r="Z38" s="178"/>
      <c r="AA38" s="178"/>
      <c r="AB38" s="178"/>
      <c r="AC38" s="178"/>
      <c r="AD38" s="178"/>
      <c r="AE38" s="178"/>
      <c r="AF38" s="178"/>
      <c r="AG38" s="178"/>
      <c r="AH38" s="178"/>
      <c r="AI38" s="178"/>
      <c r="AJ38" s="178"/>
      <c r="AK38" s="195"/>
      <c r="AL38" s="195"/>
      <c r="AM38" s="178"/>
      <c r="AN38" s="178"/>
      <c r="AO38" s="178"/>
      <c r="AP38" s="178"/>
      <c r="AQ38" s="178"/>
      <c r="AR38" s="178"/>
      <c r="AS38" s="195"/>
      <c r="AT38" s="199"/>
      <c r="AU38" s="178"/>
      <c r="AV38" s="178"/>
      <c r="AW38" s="178"/>
      <c r="AX38" s="178"/>
      <c r="AY38" s="303"/>
      <c r="AZ38" s="371"/>
      <c r="BA38" s="195"/>
      <c r="BB38" s="195"/>
      <c r="BC38" s="195"/>
      <c r="BD38" s="195"/>
      <c r="BE38" s="195"/>
      <c r="BF38" s="195"/>
      <c r="BG38" s="195"/>
      <c r="BH38" s="195"/>
      <c r="BI38" s="195"/>
      <c r="BJ38" s="195"/>
      <c r="BK38" s="195"/>
      <c r="BL38" s="195"/>
      <c r="BM38" s="195"/>
      <c r="BN38" s="195"/>
      <c r="BO38" s="195"/>
      <c r="BP38" s="195"/>
      <c r="BQ38" s="195"/>
      <c r="BR38" s="195"/>
      <c r="BS38" s="195"/>
      <c r="BT38" s="199"/>
      <c r="BU38" s="195"/>
      <c r="BV38" s="195"/>
      <c r="BW38" s="202"/>
      <c r="BX38" s="178"/>
    </row>
    <row r="39" spans="1:76" ht="12.75" customHeight="1" thickBot="1">
      <c r="A39" s="178"/>
      <c r="B39" s="224"/>
      <c r="C39" s="205"/>
      <c r="D39" s="592"/>
      <c r="E39" s="593"/>
      <c r="F39" s="593"/>
      <c r="G39" s="593"/>
      <c r="H39" s="593"/>
      <c r="I39" s="593"/>
      <c r="J39" s="593"/>
      <c r="K39" s="593"/>
      <c r="L39" s="593"/>
      <c r="M39" s="593"/>
      <c r="N39" s="593"/>
      <c r="O39" s="593"/>
      <c r="P39" s="593"/>
      <c r="Q39" s="593"/>
      <c r="R39" s="593"/>
      <c r="S39" s="593"/>
      <c r="T39" s="593"/>
      <c r="U39" s="593"/>
      <c r="V39" s="593"/>
      <c r="W39" s="594"/>
      <c r="X39" s="205"/>
      <c r="Y39" s="225"/>
      <c r="Z39" s="178"/>
      <c r="AA39" s="178"/>
      <c r="AB39" s="178"/>
      <c r="AC39" s="178"/>
      <c r="AD39" s="178"/>
      <c r="AE39" s="178"/>
      <c r="AF39" s="178"/>
      <c r="AG39" s="178"/>
      <c r="AH39" s="183" t="s">
        <v>1260</v>
      </c>
      <c r="AI39" s="178"/>
      <c r="AJ39" s="207"/>
      <c r="AK39" s="204"/>
      <c r="AL39" s="195"/>
      <c r="AM39" s="178"/>
      <c r="AN39" s="178"/>
      <c r="AO39" s="178"/>
      <c r="AP39" s="178"/>
      <c r="AQ39" s="178"/>
      <c r="AR39" s="178"/>
      <c r="AS39" s="195"/>
      <c r="AT39" s="218" t="s">
        <v>712</v>
      </c>
      <c r="AU39" s="178"/>
      <c r="AV39" s="550">
        <f>AV35+AV37</f>
        <v>10</v>
      </c>
      <c r="AW39" s="551"/>
      <c r="AX39" s="552"/>
      <c r="AY39" s="303"/>
      <c r="AZ39" s="371"/>
      <c r="BA39" s="195"/>
      <c r="BB39" s="195"/>
      <c r="BC39" s="195"/>
      <c r="BD39" s="195"/>
      <c r="BE39" s="195"/>
      <c r="BF39" s="195"/>
      <c r="BG39" s="195"/>
      <c r="BH39" s="195"/>
      <c r="BI39" s="195"/>
      <c r="BJ39" s="195"/>
      <c r="BK39" s="195"/>
      <c r="BL39" s="195"/>
      <c r="BM39" s="195"/>
      <c r="BN39" s="195"/>
      <c r="BO39" s="195"/>
      <c r="BP39" s="195"/>
      <c r="BQ39" s="195"/>
      <c r="BR39" s="195"/>
      <c r="BS39" s="195"/>
      <c r="BT39" s="199"/>
      <c r="BU39" s="199" t="s">
        <v>1346</v>
      </c>
      <c r="BV39" s="207"/>
      <c r="BW39" s="202"/>
      <c r="BX39" s="178"/>
    </row>
    <row r="40" spans="1:76" ht="12.75" customHeight="1">
      <c r="A40" s="178"/>
      <c r="B40" s="210"/>
      <c r="C40" s="211"/>
      <c r="D40" s="227"/>
      <c r="E40" s="227"/>
      <c r="F40" s="227"/>
      <c r="G40" s="227"/>
      <c r="H40" s="227"/>
      <c r="I40" s="227"/>
      <c r="J40" s="227"/>
      <c r="K40" s="227"/>
      <c r="L40" s="227"/>
      <c r="M40" s="227"/>
      <c r="N40" s="227"/>
      <c r="O40" s="227"/>
      <c r="P40" s="227"/>
      <c r="Q40" s="227"/>
      <c r="R40" s="227"/>
      <c r="S40" s="227"/>
      <c r="T40" s="227"/>
      <c r="U40" s="227"/>
      <c r="V40" s="227"/>
      <c r="W40" s="228"/>
      <c r="X40" s="211"/>
      <c r="Y40" s="212"/>
      <c r="Z40" s="211"/>
      <c r="AA40" s="211"/>
      <c r="AB40" s="211"/>
      <c r="AC40" s="211"/>
      <c r="AD40" s="229"/>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2"/>
      <c r="BA40" s="211"/>
      <c r="BB40" s="211"/>
      <c r="BC40" s="211"/>
      <c r="BD40" s="211"/>
      <c r="BE40" s="211"/>
      <c r="BF40" s="211"/>
      <c r="BG40" s="211"/>
      <c r="BH40" s="211"/>
      <c r="BI40" s="211"/>
      <c r="BJ40" s="211"/>
      <c r="BK40" s="211"/>
      <c r="BL40" s="211"/>
      <c r="BM40" s="211"/>
      <c r="BN40" s="211"/>
      <c r="BO40" s="211"/>
      <c r="BP40" s="211"/>
      <c r="BQ40" s="211"/>
      <c r="BR40" s="211"/>
      <c r="BS40" s="211"/>
      <c r="BT40" s="211"/>
      <c r="BU40" s="211"/>
      <c r="BV40" s="211"/>
      <c r="BW40" s="214"/>
      <c r="BX40" s="178"/>
    </row>
    <row r="41" spans="1:76" ht="12.75" customHeight="1">
      <c r="A41" s="178"/>
      <c r="B41" s="230" t="s">
        <v>1261</v>
      </c>
      <c r="C41" s="231"/>
      <c r="D41" s="231"/>
      <c r="E41" s="231"/>
      <c r="F41" s="231"/>
      <c r="G41" s="231"/>
      <c r="H41" s="231"/>
      <c r="I41" s="231"/>
      <c r="J41" s="231"/>
      <c r="K41" s="231"/>
      <c r="L41" s="231"/>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6"/>
      <c r="AO41" s="216"/>
      <c r="AP41" s="216"/>
      <c r="AQ41" s="216"/>
      <c r="AR41" s="216"/>
      <c r="AS41" s="216"/>
      <c r="AT41" s="216"/>
      <c r="AU41" s="216"/>
      <c r="AV41" s="216"/>
      <c r="AW41" s="216"/>
      <c r="AX41" s="216"/>
      <c r="AY41" s="178"/>
      <c r="AZ41" s="178"/>
      <c r="BA41" s="178"/>
      <c r="BB41" s="178"/>
      <c r="BC41" s="178"/>
      <c r="BD41" s="178"/>
      <c r="BE41" s="178"/>
      <c r="BF41" s="216"/>
      <c r="BG41" s="216"/>
      <c r="BH41" s="216"/>
      <c r="BI41" s="216"/>
      <c r="BJ41" s="216"/>
      <c r="BK41" s="216"/>
      <c r="BL41" s="216"/>
      <c r="BM41" s="216"/>
      <c r="BN41" s="216"/>
      <c r="BO41" s="216"/>
      <c r="BP41" s="216"/>
      <c r="BQ41" s="216"/>
      <c r="BR41" s="216"/>
      <c r="BS41" s="216"/>
      <c r="BT41" s="216"/>
      <c r="BU41" s="216"/>
      <c r="BV41" s="216"/>
      <c r="BW41" s="221"/>
      <c r="BX41" s="178"/>
    </row>
    <row r="42" spans="1:76" ht="12.75" customHeight="1">
      <c r="A42" s="178"/>
      <c r="B42" s="203"/>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5"/>
      <c r="AP42" s="195"/>
      <c r="AQ42" s="195"/>
      <c r="AR42" s="195"/>
      <c r="AS42" s="195"/>
      <c r="AT42" s="195"/>
      <c r="AU42" s="195"/>
      <c r="AV42" s="195"/>
      <c r="AW42" s="195"/>
      <c r="AX42" s="195"/>
      <c r="AY42" s="195"/>
      <c r="AZ42" s="195"/>
      <c r="BA42" s="195"/>
      <c r="BB42" s="195"/>
      <c r="BC42" s="195"/>
      <c r="BD42" s="195"/>
      <c r="BE42" s="195"/>
      <c r="BF42" s="195"/>
      <c r="BG42" s="195"/>
      <c r="BH42" s="195"/>
      <c r="BI42" s="195"/>
      <c r="BJ42" s="195"/>
      <c r="BK42" s="195"/>
      <c r="BL42" s="195"/>
      <c r="BM42" s="195"/>
      <c r="BN42" s="195"/>
      <c r="BO42" s="195"/>
      <c r="BP42" s="195"/>
      <c r="BQ42" s="195"/>
      <c r="BR42" s="195"/>
      <c r="BS42" s="195"/>
      <c r="BT42" s="195"/>
      <c r="BU42" s="195"/>
      <c r="BV42" s="195"/>
      <c r="BW42" s="202"/>
      <c r="BX42" s="178"/>
    </row>
    <row r="43" spans="1:76" ht="12.75" customHeight="1">
      <c r="A43" s="178"/>
      <c r="B43" s="203"/>
      <c r="C43" s="531"/>
      <c r="D43" s="531"/>
      <c r="E43" s="531"/>
      <c r="F43" s="531"/>
      <c r="G43" s="531"/>
      <c r="H43" s="531"/>
      <c r="I43" s="531"/>
      <c r="J43" s="531"/>
      <c r="K43" s="531"/>
      <c r="L43" s="531"/>
      <c r="M43" s="531"/>
      <c r="N43" s="531"/>
      <c r="O43" s="531"/>
      <c r="P43" s="531"/>
      <c r="Q43" s="531"/>
      <c r="R43" s="531"/>
      <c r="S43" s="531"/>
      <c r="T43" s="531"/>
      <c r="U43" s="531"/>
      <c r="V43" s="531"/>
      <c r="W43" s="531"/>
      <c r="X43" s="531"/>
      <c r="Y43" s="531"/>
      <c r="Z43" s="531"/>
      <c r="AA43" s="531"/>
      <c r="AB43" s="531"/>
      <c r="AC43" s="531"/>
      <c r="AD43" s="531"/>
      <c r="AE43" s="531"/>
      <c r="AF43" s="531"/>
      <c r="AG43" s="531"/>
      <c r="AH43" s="531"/>
      <c r="AI43" s="531"/>
      <c r="AJ43" s="531"/>
      <c r="AK43" s="531"/>
      <c r="AL43" s="531"/>
      <c r="AM43" s="531"/>
      <c r="AN43" s="531"/>
      <c r="AO43" s="531"/>
      <c r="AP43" s="531"/>
      <c r="AQ43" s="531"/>
      <c r="AR43" s="531"/>
      <c r="AS43" s="531"/>
      <c r="AT43" s="531"/>
      <c r="AU43" s="531"/>
      <c r="AV43" s="531"/>
      <c r="AW43" s="531"/>
      <c r="AX43" s="531"/>
      <c r="AY43" s="531"/>
      <c r="AZ43" s="531"/>
      <c r="BA43" s="531"/>
      <c r="BB43" s="531"/>
      <c r="BC43" s="531"/>
      <c r="BD43" s="531"/>
      <c r="BE43" s="531"/>
      <c r="BF43" s="531"/>
      <c r="BG43" s="531"/>
      <c r="BH43" s="531"/>
      <c r="BI43" s="531"/>
      <c r="BJ43" s="531"/>
      <c r="BK43" s="531"/>
      <c r="BL43" s="531"/>
      <c r="BM43" s="531"/>
      <c r="BN43" s="531"/>
      <c r="BO43" s="531"/>
      <c r="BP43" s="531"/>
      <c r="BQ43" s="531"/>
      <c r="BR43" s="531"/>
      <c r="BS43" s="531"/>
      <c r="BT43" s="531"/>
      <c r="BU43" s="531"/>
      <c r="BV43" s="531"/>
      <c r="BW43" s="202"/>
      <c r="BX43" s="178"/>
    </row>
    <row r="44" spans="1:76" ht="12.75" customHeight="1">
      <c r="A44" s="178"/>
      <c r="B44" s="203"/>
      <c r="C44" s="531"/>
      <c r="D44" s="531"/>
      <c r="E44" s="531"/>
      <c r="F44" s="531"/>
      <c r="G44" s="531"/>
      <c r="H44" s="531"/>
      <c r="I44" s="531"/>
      <c r="J44" s="531"/>
      <c r="K44" s="531"/>
      <c r="L44" s="531"/>
      <c r="M44" s="531"/>
      <c r="N44" s="531"/>
      <c r="O44" s="531"/>
      <c r="P44" s="531"/>
      <c r="Q44" s="531"/>
      <c r="R44" s="531"/>
      <c r="S44" s="531"/>
      <c r="T44" s="531"/>
      <c r="U44" s="531"/>
      <c r="V44" s="531"/>
      <c r="W44" s="531"/>
      <c r="X44" s="531"/>
      <c r="Y44" s="531"/>
      <c r="Z44" s="531"/>
      <c r="AA44" s="531"/>
      <c r="AB44" s="531"/>
      <c r="AC44" s="531"/>
      <c r="AD44" s="531"/>
      <c r="AE44" s="531"/>
      <c r="AF44" s="531"/>
      <c r="AG44" s="531"/>
      <c r="AH44" s="531"/>
      <c r="AI44" s="531"/>
      <c r="AJ44" s="531"/>
      <c r="AK44" s="531"/>
      <c r="AL44" s="531"/>
      <c r="AM44" s="531"/>
      <c r="AN44" s="531"/>
      <c r="AO44" s="531"/>
      <c r="AP44" s="531"/>
      <c r="AQ44" s="531"/>
      <c r="AR44" s="531"/>
      <c r="AS44" s="531"/>
      <c r="AT44" s="531"/>
      <c r="AU44" s="531"/>
      <c r="AV44" s="531"/>
      <c r="AW44" s="531"/>
      <c r="AX44" s="531"/>
      <c r="AY44" s="531"/>
      <c r="AZ44" s="531"/>
      <c r="BA44" s="531"/>
      <c r="BB44" s="531"/>
      <c r="BC44" s="531"/>
      <c r="BD44" s="531"/>
      <c r="BE44" s="531"/>
      <c r="BF44" s="531"/>
      <c r="BG44" s="531"/>
      <c r="BH44" s="531"/>
      <c r="BI44" s="531"/>
      <c r="BJ44" s="531"/>
      <c r="BK44" s="531"/>
      <c r="BL44" s="531"/>
      <c r="BM44" s="531"/>
      <c r="BN44" s="531"/>
      <c r="BO44" s="531"/>
      <c r="BP44" s="531"/>
      <c r="BQ44" s="531"/>
      <c r="BR44" s="531"/>
      <c r="BS44" s="531"/>
      <c r="BT44" s="531"/>
      <c r="BU44" s="531"/>
      <c r="BV44" s="531"/>
      <c r="BW44" s="202"/>
      <c r="BX44" s="178"/>
    </row>
    <row r="45" spans="1:76" ht="12.75" customHeight="1">
      <c r="A45" s="178"/>
      <c r="B45" s="203"/>
      <c r="C45" s="531"/>
      <c r="D45" s="531"/>
      <c r="E45" s="531"/>
      <c r="F45" s="531"/>
      <c r="G45" s="531"/>
      <c r="H45" s="531"/>
      <c r="I45" s="531"/>
      <c r="J45" s="531"/>
      <c r="K45" s="531"/>
      <c r="L45" s="531"/>
      <c r="M45" s="531"/>
      <c r="N45" s="531"/>
      <c r="O45" s="531"/>
      <c r="P45" s="531"/>
      <c r="Q45" s="531"/>
      <c r="R45" s="531"/>
      <c r="S45" s="531"/>
      <c r="T45" s="531"/>
      <c r="U45" s="531"/>
      <c r="V45" s="531"/>
      <c r="W45" s="531"/>
      <c r="X45" s="531"/>
      <c r="Y45" s="531"/>
      <c r="Z45" s="531"/>
      <c r="AA45" s="531"/>
      <c r="AB45" s="531"/>
      <c r="AC45" s="531"/>
      <c r="AD45" s="531"/>
      <c r="AE45" s="531"/>
      <c r="AF45" s="531"/>
      <c r="AG45" s="531"/>
      <c r="AH45" s="531"/>
      <c r="AI45" s="531"/>
      <c r="AJ45" s="531"/>
      <c r="AK45" s="531"/>
      <c r="AL45" s="531"/>
      <c r="AM45" s="531"/>
      <c r="AN45" s="531"/>
      <c r="AO45" s="531"/>
      <c r="AP45" s="531"/>
      <c r="AQ45" s="531"/>
      <c r="AR45" s="531"/>
      <c r="AS45" s="531"/>
      <c r="AT45" s="531"/>
      <c r="AU45" s="531"/>
      <c r="AV45" s="531"/>
      <c r="AW45" s="531"/>
      <c r="AX45" s="531"/>
      <c r="AY45" s="531"/>
      <c r="AZ45" s="531"/>
      <c r="BA45" s="531"/>
      <c r="BB45" s="531"/>
      <c r="BC45" s="531"/>
      <c r="BD45" s="531"/>
      <c r="BE45" s="531"/>
      <c r="BF45" s="531"/>
      <c r="BG45" s="531"/>
      <c r="BH45" s="531"/>
      <c r="BI45" s="531"/>
      <c r="BJ45" s="531"/>
      <c r="BK45" s="531"/>
      <c r="BL45" s="531"/>
      <c r="BM45" s="531"/>
      <c r="BN45" s="531"/>
      <c r="BO45" s="531"/>
      <c r="BP45" s="531"/>
      <c r="BQ45" s="531"/>
      <c r="BR45" s="531"/>
      <c r="BS45" s="531"/>
      <c r="BT45" s="531"/>
      <c r="BU45" s="531"/>
      <c r="BV45" s="531"/>
      <c r="BW45" s="202"/>
      <c r="BX45" s="178"/>
    </row>
    <row r="46" spans="1:76" ht="12.75" customHeight="1">
      <c r="A46" s="178"/>
      <c r="B46" s="203"/>
      <c r="C46" s="531"/>
      <c r="D46" s="531"/>
      <c r="E46" s="531"/>
      <c r="F46" s="531"/>
      <c r="G46" s="531"/>
      <c r="H46" s="531"/>
      <c r="I46" s="531"/>
      <c r="J46" s="531"/>
      <c r="K46" s="531"/>
      <c r="L46" s="531"/>
      <c r="M46" s="531"/>
      <c r="N46" s="531"/>
      <c r="O46" s="531"/>
      <c r="P46" s="531"/>
      <c r="Q46" s="531"/>
      <c r="R46" s="531"/>
      <c r="S46" s="531"/>
      <c r="T46" s="531"/>
      <c r="U46" s="531"/>
      <c r="V46" s="531"/>
      <c r="W46" s="531"/>
      <c r="X46" s="531"/>
      <c r="Y46" s="531"/>
      <c r="Z46" s="531"/>
      <c r="AA46" s="531"/>
      <c r="AB46" s="531"/>
      <c r="AC46" s="531"/>
      <c r="AD46" s="531"/>
      <c r="AE46" s="531"/>
      <c r="AF46" s="531"/>
      <c r="AG46" s="531"/>
      <c r="AH46" s="531"/>
      <c r="AI46" s="531"/>
      <c r="AJ46" s="531"/>
      <c r="AK46" s="531"/>
      <c r="AL46" s="531"/>
      <c r="AM46" s="531"/>
      <c r="AN46" s="531"/>
      <c r="AO46" s="531"/>
      <c r="AP46" s="531"/>
      <c r="AQ46" s="531"/>
      <c r="AR46" s="531"/>
      <c r="AS46" s="531"/>
      <c r="AT46" s="531"/>
      <c r="AU46" s="531"/>
      <c r="AV46" s="531"/>
      <c r="AW46" s="531"/>
      <c r="AX46" s="531"/>
      <c r="AY46" s="531"/>
      <c r="AZ46" s="531"/>
      <c r="BA46" s="531"/>
      <c r="BB46" s="531"/>
      <c r="BC46" s="531"/>
      <c r="BD46" s="531"/>
      <c r="BE46" s="531"/>
      <c r="BF46" s="531"/>
      <c r="BG46" s="531"/>
      <c r="BH46" s="531"/>
      <c r="BI46" s="531"/>
      <c r="BJ46" s="531"/>
      <c r="BK46" s="531"/>
      <c r="BL46" s="531"/>
      <c r="BM46" s="531"/>
      <c r="BN46" s="531"/>
      <c r="BO46" s="531"/>
      <c r="BP46" s="531"/>
      <c r="BQ46" s="531"/>
      <c r="BR46" s="531"/>
      <c r="BS46" s="531"/>
      <c r="BT46" s="531"/>
      <c r="BU46" s="531"/>
      <c r="BV46" s="531"/>
      <c r="BW46" s="202"/>
      <c r="BX46" s="178"/>
    </row>
    <row r="47" spans="1:76" ht="12.75" customHeight="1">
      <c r="A47" s="178"/>
      <c r="B47" s="203"/>
      <c r="C47" s="531"/>
      <c r="D47" s="531"/>
      <c r="E47" s="531"/>
      <c r="F47" s="531"/>
      <c r="G47" s="531"/>
      <c r="H47" s="531"/>
      <c r="I47" s="531"/>
      <c r="J47" s="531"/>
      <c r="K47" s="531"/>
      <c r="L47" s="531"/>
      <c r="M47" s="531"/>
      <c r="N47" s="531"/>
      <c r="O47" s="531"/>
      <c r="P47" s="531"/>
      <c r="Q47" s="531"/>
      <c r="R47" s="531"/>
      <c r="S47" s="531"/>
      <c r="T47" s="531"/>
      <c r="U47" s="531"/>
      <c r="V47" s="531"/>
      <c r="W47" s="531"/>
      <c r="X47" s="531"/>
      <c r="Y47" s="531"/>
      <c r="Z47" s="531"/>
      <c r="AA47" s="531"/>
      <c r="AB47" s="531"/>
      <c r="AC47" s="531"/>
      <c r="AD47" s="531"/>
      <c r="AE47" s="531"/>
      <c r="AF47" s="531"/>
      <c r="AG47" s="531"/>
      <c r="AH47" s="531"/>
      <c r="AI47" s="531"/>
      <c r="AJ47" s="531"/>
      <c r="AK47" s="531"/>
      <c r="AL47" s="531"/>
      <c r="AM47" s="531"/>
      <c r="AN47" s="531"/>
      <c r="AO47" s="531"/>
      <c r="AP47" s="531"/>
      <c r="AQ47" s="531"/>
      <c r="AR47" s="531"/>
      <c r="AS47" s="531"/>
      <c r="AT47" s="531"/>
      <c r="AU47" s="531"/>
      <c r="AV47" s="531"/>
      <c r="AW47" s="531"/>
      <c r="AX47" s="531"/>
      <c r="AY47" s="531"/>
      <c r="AZ47" s="531"/>
      <c r="BA47" s="531"/>
      <c r="BB47" s="531"/>
      <c r="BC47" s="531"/>
      <c r="BD47" s="531"/>
      <c r="BE47" s="531"/>
      <c r="BF47" s="531"/>
      <c r="BG47" s="531"/>
      <c r="BH47" s="531"/>
      <c r="BI47" s="531"/>
      <c r="BJ47" s="531"/>
      <c r="BK47" s="531"/>
      <c r="BL47" s="531"/>
      <c r="BM47" s="531"/>
      <c r="BN47" s="531"/>
      <c r="BO47" s="531"/>
      <c r="BP47" s="531"/>
      <c r="BQ47" s="531"/>
      <c r="BR47" s="531"/>
      <c r="BS47" s="531"/>
      <c r="BT47" s="531"/>
      <c r="BU47" s="531"/>
      <c r="BV47" s="531"/>
      <c r="BW47" s="202"/>
      <c r="BX47" s="178"/>
    </row>
    <row r="48" spans="1:76" ht="12.75" customHeight="1">
      <c r="A48" s="178"/>
      <c r="B48" s="203"/>
      <c r="C48" s="531"/>
      <c r="D48" s="531"/>
      <c r="E48" s="531"/>
      <c r="F48" s="531"/>
      <c r="G48" s="531"/>
      <c r="H48" s="531"/>
      <c r="I48" s="531"/>
      <c r="J48" s="531"/>
      <c r="K48" s="531"/>
      <c r="L48" s="531"/>
      <c r="M48" s="531"/>
      <c r="N48" s="531"/>
      <c r="O48" s="531"/>
      <c r="P48" s="531"/>
      <c r="Q48" s="531"/>
      <c r="R48" s="531"/>
      <c r="S48" s="531"/>
      <c r="T48" s="531"/>
      <c r="U48" s="531"/>
      <c r="V48" s="531"/>
      <c r="W48" s="531"/>
      <c r="X48" s="531"/>
      <c r="Y48" s="531"/>
      <c r="Z48" s="531"/>
      <c r="AA48" s="531"/>
      <c r="AB48" s="531"/>
      <c r="AC48" s="531"/>
      <c r="AD48" s="531"/>
      <c r="AE48" s="531"/>
      <c r="AF48" s="531"/>
      <c r="AG48" s="531"/>
      <c r="AH48" s="531"/>
      <c r="AI48" s="531"/>
      <c r="AJ48" s="531"/>
      <c r="AK48" s="531"/>
      <c r="AL48" s="531"/>
      <c r="AM48" s="531"/>
      <c r="AN48" s="531"/>
      <c r="AO48" s="531"/>
      <c r="AP48" s="531"/>
      <c r="AQ48" s="531"/>
      <c r="AR48" s="531"/>
      <c r="AS48" s="531"/>
      <c r="AT48" s="531"/>
      <c r="AU48" s="531"/>
      <c r="AV48" s="531"/>
      <c r="AW48" s="531"/>
      <c r="AX48" s="531"/>
      <c r="AY48" s="531"/>
      <c r="AZ48" s="531"/>
      <c r="BA48" s="531"/>
      <c r="BB48" s="531"/>
      <c r="BC48" s="531"/>
      <c r="BD48" s="531"/>
      <c r="BE48" s="531"/>
      <c r="BF48" s="531"/>
      <c r="BG48" s="531"/>
      <c r="BH48" s="531"/>
      <c r="BI48" s="531"/>
      <c r="BJ48" s="531"/>
      <c r="BK48" s="531"/>
      <c r="BL48" s="531"/>
      <c r="BM48" s="531"/>
      <c r="BN48" s="531"/>
      <c r="BO48" s="531"/>
      <c r="BP48" s="531"/>
      <c r="BQ48" s="531"/>
      <c r="BR48" s="531"/>
      <c r="BS48" s="531"/>
      <c r="BT48" s="531"/>
      <c r="BU48" s="531"/>
      <c r="BV48" s="531"/>
      <c r="BW48" s="202"/>
      <c r="BX48" s="178"/>
    </row>
    <row r="49" spans="1:76" ht="12.75" customHeight="1">
      <c r="A49" s="178"/>
      <c r="B49" s="203"/>
      <c r="C49" s="531"/>
      <c r="D49" s="531"/>
      <c r="E49" s="531"/>
      <c r="F49" s="531"/>
      <c r="G49" s="531"/>
      <c r="H49" s="531"/>
      <c r="I49" s="531"/>
      <c r="J49" s="531"/>
      <c r="K49" s="531"/>
      <c r="L49" s="531"/>
      <c r="M49" s="531"/>
      <c r="N49" s="531"/>
      <c r="O49" s="531"/>
      <c r="P49" s="531"/>
      <c r="Q49" s="531"/>
      <c r="R49" s="531"/>
      <c r="S49" s="531"/>
      <c r="T49" s="531"/>
      <c r="U49" s="531"/>
      <c r="V49" s="531"/>
      <c r="W49" s="531"/>
      <c r="X49" s="531"/>
      <c r="Y49" s="531"/>
      <c r="Z49" s="531"/>
      <c r="AA49" s="531"/>
      <c r="AB49" s="531"/>
      <c r="AC49" s="531"/>
      <c r="AD49" s="531"/>
      <c r="AE49" s="531"/>
      <c r="AF49" s="531"/>
      <c r="AG49" s="531"/>
      <c r="AH49" s="531"/>
      <c r="AI49" s="531"/>
      <c r="AJ49" s="531"/>
      <c r="AK49" s="531"/>
      <c r="AL49" s="531"/>
      <c r="AM49" s="531"/>
      <c r="AN49" s="531"/>
      <c r="AO49" s="531"/>
      <c r="AP49" s="531"/>
      <c r="AQ49" s="531"/>
      <c r="AR49" s="531"/>
      <c r="AS49" s="531"/>
      <c r="AT49" s="531"/>
      <c r="AU49" s="531"/>
      <c r="AV49" s="531"/>
      <c r="AW49" s="531"/>
      <c r="AX49" s="531"/>
      <c r="AY49" s="531"/>
      <c r="AZ49" s="531"/>
      <c r="BA49" s="531"/>
      <c r="BB49" s="531"/>
      <c r="BC49" s="531"/>
      <c r="BD49" s="531"/>
      <c r="BE49" s="531"/>
      <c r="BF49" s="531"/>
      <c r="BG49" s="531"/>
      <c r="BH49" s="531"/>
      <c r="BI49" s="531"/>
      <c r="BJ49" s="531"/>
      <c r="BK49" s="531"/>
      <c r="BL49" s="531"/>
      <c r="BM49" s="531"/>
      <c r="BN49" s="531"/>
      <c r="BO49" s="531"/>
      <c r="BP49" s="531"/>
      <c r="BQ49" s="531"/>
      <c r="BR49" s="531"/>
      <c r="BS49" s="531"/>
      <c r="BT49" s="531"/>
      <c r="BU49" s="531"/>
      <c r="BV49" s="531"/>
      <c r="BW49" s="202"/>
      <c r="BX49" s="178"/>
    </row>
    <row r="50" spans="1:76" ht="12.75" customHeight="1">
      <c r="A50" s="178"/>
      <c r="B50" s="203"/>
      <c r="C50" s="531"/>
      <c r="D50" s="531"/>
      <c r="E50" s="531"/>
      <c r="F50" s="531"/>
      <c r="G50" s="531"/>
      <c r="H50" s="531"/>
      <c r="I50" s="531"/>
      <c r="J50" s="531"/>
      <c r="K50" s="531"/>
      <c r="L50" s="531"/>
      <c r="M50" s="531"/>
      <c r="N50" s="531"/>
      <c r="O50" s="531"/>
      <c r="P50" s="531"/>
      <c r="Q50" s="531"/>
      <c r="R50" s="531"/>
      <c r="S50" s="531"/>
      <c r="T50" s="531"/>
      <c r="U50" s="531"/>
      <c r="V50" s="531"/>
      <c r="W50" s="531"/>
      <c r="X50" s="531"/>
      <c r="Y50" s="531"/>
      <c r="Z50" s="531"/>
      <c r="AA50" s="531"/>
      <c r="AB50" s="531"/>
      <c r="AC50" s="531"/>
      <c r="AD50" s="531"/>
      <c r="AE50" s="531"/>
      <c r="AF50" s="531"/>
      <c r="AG50" s="531"/>
      <c r="AH50" s="531"/>
      <c r="AI50" s="531"/>
      <c r="AJ50" s="531"/>
      <c r="AK50" s="531"/>
      <c r="AL50" s="531"/>
      <c r="AM50" s="531"/>
      <c r="AN50" s="531"/>
      <c r="AO50" s="531"/>
      <c r="AP50" s="531"/>
      <c r="AQ50" s="531"/>
      <c r="AR50" s="531"/>
      <c r="AS50" s="531"/>
      <c r="AT50" s="531"/>
      <c r="AU50" s="531"/>
      <c r="AV50" s="531"/>
      <c r="AW50" s="531"/>
      <c r="AX50" s="531"/>
      <c r="AY50" s="531"/>
      <c r="AZ50" s="531"/>
      <c r="BA50" s="531"/>
      <c r="BB50" s="531"/>
      <c r="BC50" s="531"/>
      <c r="BD50" s="531"/>
      <c r="BE50" s="531"/>
      <c r="BF50" s="531"/>
      <c r="BG50" s="531"/>
      <c r="BH50" s="531"/>
      <c r="BI50" s="531"/>
      <c r="BJ50" s="531"/>
      <c r="BK50" s="531"/>
      <c r="BL50" s="531"/>
      <c r="BM50" s="531"/>
      <c r="BN50" s="531"/>
      <c r="BO50" s="531"/>
      <c r="BP50" s="531"/>
      <c r="BQ50" s="531"/>
      <c r="BR50" s="531"/>
      <c r="BS50" s="531"/>
      <c r="BT50" s="531"/>
      <c r="BU50" s="531"/>
      <c r="BV50" s="531"/>
      <c r="BW50" s="202"/>
      <c r="BX50" s="178"/>
    </row>
    <row r="51" spans="1:76" ht="12.75" customHeight="1">
      <c r="A51" s="178"/>
      <c r="B51" s="203"/>
      <c r="C51" s="531"/>
      <c r="D51" s="531"/>
      <c r="E51" s="531"/>
      <c r="F51" s="531"/>
      <c r="G51" s="531"/>
      <c r="H51" s="531"/>
      <c r="I51" s="531"/>
      <c r="J51" s="531"/>
      <c r="K51" s="531"/>
      <c r="L51" s="531"/>
      <c r="M51" s="531"/>
      <c r="N51" s="531"/>
      <c r="O51" s="531"/>
      <c r="P51" s="531"/>
      <c r="Q51" s="531"/>
      <c r="R51" s="531"/>
      <c r="S51" s="531"/>
      <c r="T51" s="531"/>
      <c r="U51" s="531"/>
      <c r="V51" s="531"/>
      <c r="W51" s="531"/>
      <c r="X51" s="531"/>
      <c r="Y51" s="531"/>
      <c r="Z51" s="531"/>
      <c r="AA51" s="531"/>
      <c r="AB51" s="531"/>
      <c r="AC51" s="531"/>
      <c r="AD51" s="531"/>
      <c r="AE51" s="531"/>
      <c r="AF51" s="531"/>
      <c r="AG51" s="531"/>
      <c r="AH51" s="531"/>
      <c r="AI51" s="531"/>
      <c r="AJ51" s="531"/>
      <c r="AK51" s="531"/>
      <c r="AL51" s="531"/>
      <c r="AM51" s="531"/>
      <c r="AN51" s="531"/>
      <c r="AO51" s="531"/>
      <c r="AP51" s="531"/>
      <c r="AQ51" s="531"/>
      <c r="AR51" s="531"/>
      <c r="AS51" s="531"/>
      <c r="AT51" s="531"/>
      <c r="AU51" s="531"/>
      <c r="AV51" s="531"/>
      <c r="AW51" s="531"/>
      <c r="AX51" s="531"/>
      <c r="AY51" s="531"/>
      <c r="AZ51" s="531"/>
      <c r="BA51" s="531"/>
      <c r="BB51" s="531"/>
      <c r="BC51" s="531"/>
      <c r="BD51" s="531"/>
      <c r="BE51" s="531"/>
      <c r="BF51" s="531"/>
      <c r="BG51" s="531"/>
      <c r="BH51" s="531"/>
      <c r="BI51" s="531"/>
      <c r="BJ51" s="531"/>
      <c r="BK51" s="531"/>
      <c r="BL51" s="531"/>
      <c r="BM51" s="531"/>
      <c r="BN51" s="531"/>
      <c r="BO51" s="531"/>
      <c r="BP51" s="531"/>
      <c r="BQ51" s="531"/>
      <c r="BR51" s="531"/>
      <c r="BS51" s="531"/>
      <c r="BT51" s="531"/>
      <c r="BU51" s="531"/>
      <c r="BV51" s="531"/>
      <c r="BW51" s="202"/>
      <c r="BX51" s="178"/>
    </row>
    <row r="52" spans="1:76" ht="12.75" customHeight="1">
      <c r="A52" s="178"/>
      <c r="B52" s="203"/>
      <c r="C52" s="531"/>
      <c r="D52" s="531"/>
      <c r="E52" s="531"/>
      <c r="F52" s="531"/>
      <c r="G52" s="531"/>
      <c r="H52" s="531"/>
      <c r="I52" s="531"/>
      <c r="J52" s="531"/>
      <c r="K52" s="531"/>
      <c r="L52" s="531"/>
      <c r="M52" s="531"/>
      <c r="N52" s="531"/>
      <c r="O52" s="531"/>
      <c r="P52" s="531"/>
      <c r="Q52" s="531"/>
      <c r="R52" s="531"/>
      <c r="S52" s="531"/>
      <c r="T52" s="531"/>
      <c r="U52" s="531"/>
      <c r="V52" s="531"/>
      <c r="W52" s="531"/>
      <c r="X52" s="531"/>
      <c r="Y52" s="531"/>
      <c r="Z52" s="531"/>
      <c r="AA52" s="531"/>
      <c r="AB52" s="531"/>
      <c r="AC52" s="531"/>
      <c r="AD52" s="531"/>
      <c r="AE52" s="531"/>
      <c r="AF52" s="531"/>
      <c r="AG52" s="531"/>
      <c r="AH52" s="531"/>
      <c r="AI52" s="531"/>
      <c r="AJ52" s="531"/>
      <c r="AK52" s="531"/>
      <c r="AL52" s="531"/>
      <c r="AM52" s="531"/>
      <c r="AN52" s="531"/>
      <c r="AO52" s="531"/>
      <c r="AP52" s="531"/>
      <c r="AQ52" s="531"/>
      <c r="AR52" s="531"/>
      <c r="AS52" s="531"/>
      <c r="AT52" s="531"/>
      <c r="AU52" s="531"/>
      <c r="AV52" s="531"/>
      <c r="AW52" s="531"/>
      <c r="AX52" s="531"/>
      <c r="AY52" s="531"/>
      <c r="AZ52" s="531"/>
      <c r="BA52" s="531"/>
      <c r="BB52" s="531"/>
      <c r="BC52" s="531"/>
      <c r="BD52" s="531"/>
      <c r="BE52" s="531"/>
      <c r="BF52" s="531"/>
      <c r="BG52" s="531"/>
      <c r="BH52" s="531"/>
      <c r="BI52" s="531"/>
      <c r="BJ52" s="531"/>
      <c r="BK52" s="531"/>
      <c r="BL52" s="531"/>
      <c r="BM52" s="531"/>
      <c r="BN52" s="531"/>
      <c r="BO52" s="531"/>
      <c r="BP52" s="531"/>
      <c r="BQ52" s="531"/>
      <c r="BR52" s="531"/>
      <c r="BS52" s="531"/>
      <c r="BT52" s="531"/>
      <c r="BU52" s="531"/>
      <c r="BV52" s="531"/>
      <c r="BW52" s="202"/>
      <c r="BX52" s="178"/>
    </row>
    <row r="53" spans="1:76" ht="12.75" customHeight="1">
      <c r="A53" s="178"/>
      <c r="B53" s="203"/>
      <c r="C53" s="531"/>
      <c r="D53" s="531"/>
      <c r="E53" s="531"/>
      <c r="F53" s="531"/>
      <c r="G53" s="531"/>
      <c r="H53" s="531"/>
      <c r="I53" s="531"/>
      <c r="J53" s="531"/>
      <c r="K53" s="531"/>
      <c r="L53" s="531"/>
      <c r="M53" s="531"/>
      <c r="N53" s="531"/>
      <c r="O53" s="531"/>
      <c r="P53" s="531"/>
      <c r="Q53" s="531"/>
      <c r="R53" s="531"/>
      <c r="S53" s="531"/>
      <c r="T53" s="531"/>
      <c r="U53" s="531"/>
      <c r="V53" s="531"/>
      <c r="W53" s="531"/>
      <c r="X53" s="531"/>
      <c r="Y53" s="531"/>
      <c r="Z53" s="531"/>
      <c r="AA53" s="531"/>
      <c r="AB53" s="531"/>
      <c r="AC53" s="531"/>
      <c r="AD53" s="531"/>
      <c r="AE53" s="531"/>
      <c r="AF53" s="531"/>
      <c r="AG53" s="531"/>
      <c r="AH53" s="531"/>
      <c r="AI53" s="531"/>
      <c r="AJ53" s="531"/>
      <c r="AK53" s="531"/>
      <c r="AL53" s="531"/>
      <c r="AM53" s="531"/>
      <c r="AN53" s="531"/>
      <c r="AO53" s="531"/>
      <c r="AP53" s="531"/>
      <c r="AQ53" s="531"/>
      <c r="AR53" s="531"/>
      <c r="AS53" s="531"/>
      <c r="AT53" s="531"/>
      <c r="AU53" s="531"/>
      <c r="AV53" s="531"/>
      <c r="AW53" s="531"/>
      <c r="AX53" s="531"/>
      <c r="AY53" s="531"/>
      <c r="AZ53" s="531"/>
      <c r="BA53" s="531"/>
      <c r="BB53" s="531"/>
      <c r="BC53" s="531"/>
      <c r="BD53" s="531"/>
      <c r="BE53" s="531"/>
      <c r="BF53" s="531"/>
      <c r="BG53" s="531"/>
      <c r="BH53" s="531"/>
      <c r="BI53" s="531"/>
      <c r="BJ53" s="531"/>
      <c r="BK53" s="531"/>
      <c r="BL53" s="531"/>
      <c r="BM53" s="531"/>
      <c r="BN53" s="531"/>
      <c r="BO53" s="531"/>
      <c r="BP53" s="531"/>
      <c r="BQ53" s="531"/>
      <c r="BR53" s="531"/>
      <c r="BS53" s="531"/>
      <c r="BT53" s="531"/>
      <c r="BU53" s="531"/>
      <c r="BV53" s="531"/>
      <c r="BW53" s="202"/>
      <c r="BX53" s="178"/>
    </row>
    <row r="54" spans="1:76" ht="12.75" customHeight="1">
      <c r="A54" s="178"/>
      <c r="B54" s="203"/>
      <c r="C54" s="531"/>
      <c r="D54" s="531"/>
      <c r="E54" s="531"/>
      <c r="F54" s="531"/>
      <c r="G54" s="531"/>
      <c r="H54" s="531"/>
      <c r="I54" s="531"/>
      <c r="J54" s="531"/>
      <c r="K54" s="531"/>
      <c r="L54" s="531"/>
      <c r="M54" s="531"/>
      <c r="N54" s="531"/>
      <c r="O54" s="531"/>
      <c r="P54" s="531"/>
      <c r="Q54" s="531"/>
      <c r="R54" s="531"/>
      <c r="S54" s="531"/>
      <c r="T54" s="531"/>
      <c r="U54" s="531"/>
      <c r="V54" s="531"/>
      <c r="W54" s="531"/>
      <c r="X54" s="531"/>
      <c r="Y54" s="531"/>
      <c r="Z54" s="531"/>
      <c r="AA54" s="531"/>
      <c r="AB54" s="531"/>
      <c r="AC54" s="531"/>
      <c r="AD54" s="531"/>
      <c r="AE54" s="531"/>
      <c r="AF54" s="531"/>
      <c r="AG54" s="531"/>
      <c r="AH54" s="531"/>
      <c r="AI54" s="531"/>
      <c r="AJ54" s="531"/>
      <c r="AK54" s="531"/>
      <c r="AL54" s="531"/>
      <c r="AM54" s="531"/>
      <c r="AN54" s="531"/>
      <c r="AO54" s="531"/>
      <c r="AP54" s="531"/>
      <c r="AQ54" s="531"/>
      <c r="AR54" s="531"/>
      <c r="AS54" s="531"/>
      <c r="AT54" s="531"/>
      <c r="AU54" s="531"/>
      <c r="AV54" s="531"/>
      <c r="AW54" s="531"/>
      <c r="AX54" s="531"/>
      <c r="AY54" s="531"/>
      <c r="AZ54" s="531"/>
      <c r="BA54" s="531"/>
      <c r="BB54" s="531"/>
      <c r="BC54" s="531"/>
      <c r="BD54" s="531"/>
      <c r="BE54" s="531"/>
      <c r="BF54" s="531"/>
      <c r="BG54" s="531"/>
      <c r="BH54" s="531"/>
      <c r="BI54" s="531"/>
      <c r="BJ54" s="531"/>
      <c r="BK54" s="531"/>
      <c r="BL54" s="531"/>
      <c r="BM54" s="531"/>
      <c r="BN54" s="531"/>
      <c r="BO54" s="531"/>
      <c r="BP54" s="531"/>
      <c r="BQ54" s="531"/>
      <c r="BR54" s="531"/>
      <c r="BS54" s="531"/>
      <c r="BT54" s="531"/>
      <c r="BU54" s="531"/>
      <c r="BV54" s="531"/>
      <c r="BW54" s="202"/>
      <c r="BX54" s="178"/>
    </row>
    <row r="55" spans="1:76" ht="12.75" customHeight="1">
      <c r="A55" s="178"/>
      <c r="B55" s="203"/>
      <c r="C55" s="531"/>
      <c r="D55" s="531"/>
      <c r="E55" s="531"/>
      <c r="F55" s="531"/>
      <c r="G55" s="531"/>
      <c r="H55" s="531"/>
      <c r="I55" s="531"/>
      <c r="J55" s="531"/>
      <c r="K55" s="531"/>
      <c r="L55" s="531"/>
      <c r="M55" s="531"/>
      <c r="N55" s="531"/>
      <c r="O55" s="531"/>
      <c r="P55" s="531"/>
      <c r="Q55" s="531"/>
      <c r="R55" s="531"/>
      <c r="S55" s="531"/>
      <c r="T55" s="531"/>
      <c r="U55" s="531"/>
      <c r="V55" s="531"/>
      <c r="W55" s="531"/>
      <c r="X55" s="531"/>
      <c r="Y55" s="531"/>
      <c r="Z55" s="531"/>
      <c r="AA55" s="531"/>
      <c r="AB55" s="531"/>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531"/>
      <c r="AY55" s="531"/>
      <c r="AZ55" s="531"/>
      <c r="BA55" s="531"/>
      <c r="BB55" s="531"/>
      <c r="BC55" s="531"/>
      <c r="BD55" s="531"/>
      <c r="BE55" s="531"/>
      <c r="BF55" s="531"/>
      <c r="BG55" s="531"/>
      <c r="BH55" s="531"/>
      <c r="BI55" s="531"/>
      <c r="BJ55" s="531"/>
      <c r="BK55" s="531"/>
      <c r="BL55" s="531"/>
      <c r="BM55" s="531"/>
      <c r="BN55" s="531"/>
      <c r="BO55" s="531"/>
      <c r="BP55" s="531"/>
      <c r="BQ55" s="531"/>
      <c r="BR55" s="531"/>
      <c r="BS55" s="531"/>
      <c r="BT55" s="531"/>
      <c r="BU55" s="531"/>
      <c r="BV55" s="531"/>
      <c r="BW55" s="202"/>
      <c r="BX55" s="178"/>
    </row>
    <row r="56" spans="1:76" ht="12.75" customHeight="1">
      <c r="A56" s="178"/>
      <c r="B56" s="203"/>
      <c r="C56" s="531"/>
      <c r="D56" s="531"/>
      <c r="E56" s="531"/>
      <c r="F56" s="531"/>
      <c r="G56" s="531"/>
      <c r="H56" s="531"/>
      <c r="I56" s="531"/>
      <c r="J56" s="531"/>
      <c r="K56" s="531"/>
      <c r="L56" s="531"/>
      <c r="M56" s="531"/>
      <c r="N56" s="531"/>
      <c r="O56" s="531"/>
      <c r="P56" s="531"/>
      <c r="Q56" s="531"/>
      <c r="R56" s="531"/>
      <c r="S56" s="531"/>
      <c r="T56" s="531"/>
      <c r="U56" s="531"/>
      <c r="V56" s="531"/>
      <c r="W56" s="531"/>
      <c r="X56" s="531"/>
      <c r="Y56" s="531"/>
      <c r="Z56" s="531"/>
      <c r="AA56" s="531"/>
      <c r="AB56" s="531"/>
      <c r="AC56" s="531"/>
      <c r="AD56" s="531"/>
      <c r="AE56" s="531"/>
      <c r="AF56" s="531"/>
      <c r="AG56" s="531"/>
      <c r="AH56" s="531"/>
      <c r="AI56" s="531"/>
      <c r="AJ56" s="531"/>
      <c r="AK56" s="531"/>
      <c r="AL56" s="531"/>
      <c r="AM56" s="531"/>
      <c r="AN56" s="531"/>
      <c r="AO56" s="531"/>
      <c r="AP56" s="531"/>
      <c r="AQ56" s="531"/>
      <c r="AR56" s="531"/>
      <c r="AS56" s="531"/>
      <c r="AT56" s="531"/>
      <c r="AU56" s="531"/>
      <c r="AV56" s="531"/>
      <c r="AW56" s="531"/>
      <c r="AX56" s="531"/>
      <c r="AY56" s="531"/>
      <c r="AZ56" s="531"/>
      <c r="BA56" s="531"/>
      <c r="BB56" s="531"/>
      <c r="BC56" s="531"/>
      <c r="BD56" s="531"/>
      <c r="BE56" s="531"/>
      <c r="BF56" s="531"/>
      <c r="BG56" s="531"/>
      <c r="BH56" s="531"/>
      <c r="BI56" s="531"/>
      <c r="BJ56" s="531"/>
      <c r="BK56" s="531"/>
      <c r="BL56" s="531"/>
      <c r="BM56" s="531"/>
      <c r="BN56" s="531"/>
      <c r="BO56" s="531"/>
      <c r="BP56" s="531"/>
      <c r="BQ56" s="531"/>
      <c r="BR56" s="531"/>
      <c r="BS56" s="531"/>
      <c r="BT56" s="531"/>
      <c r="BU56" s="531"/>
      <c r="BV56" s="531"/>
      <c r="BW56" s="202"/>
      <c r="BX56" s="178"/>
    </row>
    <row r="57" spans="1:76" ht="12.75" customHeight="1">
      <c r="A57" s="178"/>
      <c r="B57" s="203"/>
      <c r="C57" s="531"/>
      <c r="D57" s="531"/>
      <c r="E57" s="531"/>
      <c r="F57" s="531"/>
      <c r="G57" s="531"/>
      <c r="H57" s="531"/>
      <c r="I57" s="531"/>
      <c r="J57" s="531"/>
      <c r="K57" s="531"/>
      <c r="L57" s="531"/>
      <c r="M57" s="531"/>
      <c r="N57" s="531"/>
      <c r="O57" s="531"/>
      <c r="P57" s="531"/>
      <c r="Q57" s="531"/>
      <c r="R57" s="531"/>
      <c r="S57" s="531"/>
      <c r="T57" s="531"/>
      <c r="U57" s="531"/>
      <c r="V57" s="531"/>
      <c r="W57" s="531"/>
      <c r="X57" s="531"/>
      <c r="Y57" s="531"/>
      <c r="Z57" s="531"/>
      <c r="AA57" s="531"/>
      <c r="AB57" s="531"/>
      <c r="AC57" s="531"/>
      <c r="AD57" s="531"/>
      <c r="AE57" s="531"/>
      <c r="AF57" s="531"/>
      <c r="AG57" s="531"/>
      <c r="AH57" s="531"/>
      <c r="AI57" s="531"/>
      <c r="AJ57" s="531"/>
      <c r="AK57" s="531"/>
      <c r="AL57" s="531"/>
      <c r="AM57" s="531"/>
      <c r="AN57" s="531"/>
      <c r="AO57" s="531"/>
      <c r="AP57" s="531"/>
      <c r="AQ57" s="531"/>
      <c r="AR57" s="531"/>
      <c r="AS57" s="531"/>
      <c r="AT57" s="531"/>
      <c r="AU57" s="531"/>
      <c r="AV57" s="531"/>
      <c r="AW57" s="531"/>
      <c r="AX57" s="531"/>
      <c r="AY57" s="531"/>
      <c r="AZ57" s="531"/>
      <c r="BA57" s="531"/>
      <c r="BB57" s="531"/>
      <c r="BC57" s="531"/>
      <c r="BD57" s="531"/>
      <c r="BE57" s="531"/>
      <c r="BF57" s="531"/>
      <c r="BG57" s="531"/>
      <c r="BH57" s="531"/>
      <c r="BI57" s="531"/>
      <c r="BJ57" s="531"/>
      <c r="BK57" s="531"/>
      <c r="BL57" s="531"/>
      <c r="BM57" s="531"/>
      <c r="BN57" s="531"/>
      <c r="BO57" s="531"/>
      <c r="BP57" s="531"/>
      <c r="BQ57" s="531"/>
      <c r="BR57" s="531"/>
      <c r="BS57" s="531"/>
      <c r="BT57" s="531"/>
      <c r="BU57" s="531"/>
      <c r="BV57" s="531"/>
      <c r="BW57" s="202"/>
      <c r="BX57" s="178"/>
    </row>
    <row r="58" spans="1:76" ht="12.75" customHeight="1">
      <c r="A58" s="178"/>
      <c r="B58" s="203"/>
      <c r="C58" s="531"/>
      <c r="D58" s="531"/>
      <c r="E58" s="531"/>
      <c r="F58" s="531"/>
      <c r="G58" s="531"/>
      <c r="H58" s="531"/>
      <c r="I58" s="531"/>
      <c r="J58" s="531"/>
      <c r="K58" s="531"/>
      <c r="L58" s="531"/>
      <c r="M58" s="531"/>
      <c r="N58" s="531"/>
      <c r="O58" s="531"/>
      <c r="P58" s="531"/>
      <c r="Q58" s="531"/>
      <c r="R58" s="531"/>
      <c r="S58" s="531"/>
      <c r="T58" s="531"/>
      <c r="U58" s="531"/>
      <c r="V58" s="531"/>
      <c r="W58" s="531"/>
      <c r="X58" s="531"/>
      <c r="Y58" s="531"/>
      <c r="Z58" s="531"/>
      <c r="AA58" s="531"/>
      <c r="AB58" s="531"/>
      <c r="AC58" s="531"/>
      <c r="AD58" s="531"/>
      <c r="AE58" s="531"/>
      <c r="AF58" s="531"/>
      <c r="AG58" s="531"/>
      <c r="AH58" s="531"/>
      <c r="AI58" s="531"/>
      <c r="AJ58" s="531"/>
      <c r="AK58" s="531"/>
      <c r="AL58" s="531"/>
      <c r="AM58" s="531"/>
      <c r="AN58" s="531"/>
      <c r="AO58" s="531"/>
      <c r="AP58" s="531"/>
      <c r="AQ58" s="531"/>
      <c r="AR58" s="531"/>
      <c r="AS58" s="531"/>
      <c r="AT58" s="531"/>
      <c r="AU58" s="531"/>
      <c r="AV58" s="531"/>
      <c r="AW58" s="531"/>
      <c r="AX58" s="531"/>
      <c r="AY58" s="531"/>
      <c r="AZ58" s="531"/>
      <c r="BA58" s="531"/>
      <c r="BB58" s="531"/>
      <c r="BC58" s="531"/>
      <c r="BD58" s="531"/>
      <c r="BE58" s="531"/>
      <c r="BF58" s="531"/>
      <c r="BG58" s="531"/>
      <c r="BH58" s="531"/>
      <c r="BI58" s="531"/>
      <c r="BJ58" s="531"/>
      <c r="BK58" s="531"/>
      <c r="BL58" s="531"/>
      <c r="BM58" s="531"/>
      <c r="BN58" s="531"/>
      <c r="BO58" s="531"/>
      <c r="BP58" s="531"/>
      <c r="BQ58" s="531"/>
      <c r="BR58" s="531"/>
      <c r="BS58" s="531"/>
      <c r="BT58" s="531"/>
      <c r="BU58" s="531"/>
      <c r="BV58" s="531"/>
      <c r="BW58" s="202"/>
      <c r="BX58" s="178"/>
    </row>
    <row r="59" spans="1:76" ht="12.75" customHeight="1" thickBot="1">
      <c r="A59" s="178"/>
      <c r="B59" s="232"/>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c r="AN59" s="188"/>
      <c r="AO59" s="188"/>
      <c r="AP59" s="188"/>
      <c r="AQ59" s="188"/>
      <c r="AR59" s="188"/>
      <c r="AS59" s="188"/>
      <c r="AT59" s="188"/>
      <c r="AU59" s="188"/>
      <c r="AV59" s="188"/>
      <c r="AW59" s="188"/>
      <c r="AX59" s="188"/>
      <c r="AY59" s="188"/>
      <c r="AZ59" s="188"/>
      <c r="BA59" s="188"/>
      <c r="BB59" s="188"/>
      <c r="BC59" s="188"/>
      <c r="BD59" s="188"/>
      <c r="BE59" s="188"/>
      <c r="BF59" s="188"/>
      <c r="BG59" s="188"/>
      <c r="BH59" s="188"/>
      <c r="BI59" s="188"/>
      <c r="BJ59" s="188"/>
      <c r="BK59" s="188"/>
      <c r="BL59" s="188"/>
      <c r="BM59" s="188"/>
      <c r="BN59" s="188"/>
      <c r="BO59" s="188"/>
      <c r="BP59" s="188"/>
      <c r="BQ59" s="188"/>
      <c r="BR59" s="188"/>
      <c r="BS59" s="188"/>
      <c r="BT59" s="188"/>
      <c r="BU59" s="188"/>
      <c r="BV59" s="188"/>
      <c r="BW59" s="233"/>
      <c r="BX59" s="178"/>
    </row>
    <row r="60" spans="1:76" ht="12.75" customHeight="1">
      <c r="A60" s="178"/>
      <c r="B60" s="178"/>
      <c r="C60" s="178"/>
      <c r="D60" s="178"/>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c r="AG60" s="178"/>
      <c r="AH60" s="178"/>
      <c r="AI60" s="178"/>
      <c r="AJ60" s="178"/>
      <c r="AK60" s="178"/>
      <c r="AL60" s="178"/>
      <c r="AM60" s="178"/>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8"/>
      <c r="BR60" s="178"/>
      <c r="BS60" s="178"/>
      <c r="BT60" s="178"/>
      <c r="BU60" s="178"/>
      <c r="BV60" s="178"/>
      <c r="BW60" s="178"/>
      <c r="BX60" s="178"/>
    </row>
    <row r="61" spans="1:76" ht="12.75" customHeight="1" thickBot="1">
      <c r="A61" s="178"/>
      <c r="B61" s="234" t="s">
        <v>1262</v>
      </c>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178"/>
      <c r="AI61" s="178"/>
      <c r="AJ61" s="178"/>
      <c r="AK61" s="178"/>
      <c r="AL61" s="178"/>
      <c r="AM61" s="178"/>
      <c r="AN61" s="178"/>
      <c r="AO61" s="178"/>
      <c r="AP61" s="178"/>
      <c r="AQ61" s="178"/>
      <c r="AR61" s="178"/>
      <c r="AS61" s="178"/>
      <c r="AT61" s="178"/>
      <c r="AU61" s="178"/>
      <c r="AV61" s="178"/>
      <c r="AW61" s="178"/>
      <c r="AX61" s="178"/>
      <c r="AY61" s="178"/>
      <c r="AZ61" s="178"/>
      <c r="BA61" s="178"/>
      <c r="BB61" s="178"/>
      <c r="BC61" s="178"/>
      <c r="BD61" s="178"/>
      <c r="BE61" s="178"/>
      <c r="BF61" s="178"/>
      <c r="BG61" s="178"/>
      <c r="BH61" s="178"/>
      <c r="BI61" s="178"/>
      <c r="BJ61" s="178"/>
      <c r="BK61" s="178"/>
      <c r="BL61" s="178"/>
      <c r="BM61" s="178"/>
      <c r="BN61" s="178"/>
      <c r="BO61" s="178"/>
      <c r="BP61" s="178"/>
      <c r="BQ61" s="178"/>
      <c r="BR61" s="178"/>
      <c r="BS61" s="178"/>
      <c r="BT61" s="178"/>
      <c r="BU61" s="178"/>
      <c r="BV61" s="178"/>
      <c r="BW61" s="178"/>
      <c r="BX61" s="178"/>
    </row>
    <row r="62" spans="1:76" ht="12.75" customHeight="1">
      <c r="A62" s="178"/>
      <c r="B62" s="189"/>
      <c r="C62" s="190"/>
      <c r="D62" s="190"/>
      <c r="E62" s="190"/>
      <c r="F62" s="190"/>
      <c r="G62" s="190"/>
      <c r="H62" s="190"/>
      <c r="I62" s="190"/>
      <c r="J62" s="190"/>
      <c r="K62" s="191"/>
      <c r="L62" s="191"/>
      <c r="M62" s="191"/>
      <c r="N62" s="191"/>
      <c r="O62" s="191"/>
      <c r="P62" s="191"/>
      <c r="Q62" s="191"/>
      <c r="R62" s="191"/>
      <c r="S62" s="191"/>
      <c r="T62" s="191"/>
      <c r="U62" s="191"/>
      <c r="V62" s="191"/>
      <c r="W62" s="191"/>
      <c r="X62" s="191"/>
      <c r="Y62" s="191"/>
      <c r="Z62" s="235"/>
      <c r="AA62" s="190"/>
      <c r="AB62" s="190"/>
      <c r="AC62" s="190"/>
      <c r="AD62" s="190"/>
      <c r="AE62" s="190"/>
      <c r="AF62" s="190"/>
      <c r="AG62" s="190"/>
      <c r="AH62" s="190"/>
      <c r="AI62" s="190"/>
      <c r="AJ62" s="190"/>
      <c r="AK62" s="191"/>
      <c r="AL62" s="191"/>
      <c r="AM62" s="191"/>
      <c r="AN62" s="191"/>
      <c r="AO62" s="191"/>
      <c r="AP62" s="191"/>
      <c r="AQ62" s="191"/>
      <c r="AR62" s="191"/>
      <c r="AS62" s="191"/>
      <c r="AT62" s="191"/>
      <c r="AU62" s="191"/>
      <c r="AV62" s="191"/>
      <c r="AW62" s="191"/>
      <c r="AX62" s="235"/>
      <c r="AY62" s="190"/>
      <c r="AZ62" s="190"/>
      <c r="BA62" s="190"/>
      <c r="BB62" s="190"/>
      <c r="BC62" s="190"/>
      <c r="BD62" s="190"/>
      <c r="BE62" s="190"/>
      <c r="BF62" s="190"/>
      <c r="BG62" s="190"/>
      <c r="BH62" s="190"/>
      <c r="BI62" s="190"/>
      <c r="BJ62" s="191"/>
      <c r="BK62" s="191"/>
      <c r="BL62" s="191"/>
      <c r="BM62" s="191"/>
      <c r="BN62" s="191"/>
      <c r="BO62" s="191"/>
      <c r="BP62" s="191"/>
      <c r="BQ62" s="191"/>
      <c r="BR62" s="191"/>
      <c r="BS62" s="191"/>
      <c r="BT62" s="191"/>
      <c r="BU62" s="191"/>
      <c r="BV62" s="191"/>
      <c r="BW62" s="192"/>
      <c r="BX62" s="178"/>
    </row>
    <row r="63" spans="1:76" ht="12.75" customHeight="1">
      <c r="A63" s="178"/>
      <c r="B63" s="193" t="s">
        <v>1263</v>
      </c>
      <c r="C63" s="194"/>
      <c r="D63" s="194"/>
      <c r="E63" s="194"/>
      <c r="F63" s="194"/>
      <c r="G63" s="194"/>
      <c r="H63" s="194"/>
      <c r="I63" s="194"/>
      <c r="J63" s="194"/>
      <c r="K63" s="195"/>
      <c r="L63" s="195"/>
      <c r="M63" s="195"/>
      <c r="N63" s="195"/>
      <c r="O63" s="195"/>
      <c r="P63" s="195"/>
      <c r="Q63" s="195"/>
      <c r="R63" s="195"/>
      <c r="S63" s="195"/>
      <c r="T63" s="195"/>
      <c r="U63" s="195"/>
      <c r="V63" s="195"/>
      <c r="W63" s="195"/>
      <c r="X63" s="195"/>
      <c r="Y63" s="195"/>
      <c r="Z63" s="196" t="s">
        <v>1264</v>
      </c>
      <c r="AA63" s="194"/>
      <c r="AB63" s="194"/>
      <c r="AC63" s="194"/>
      <c r="AD63" s="194"/>
      <c r="AE63" s="194"/>
      <c r="AF63" s="194"/>
      <c r="AG63" s="194"/>
      <c r="AH63" s="194"/>
      <c r="AI63" s="194"/>
      <c r="AJ63" s="194"/>
      <c r="AK63" s="195"/>
      <c r="AL63" s="195"/>
      <c r="AM63" s="195"/>
      <c r="AN63" s="195"/>
      <c r="AO63" s="195"/>
      <c r="AP63" s="195"/>
      <c r="AQ63" s="195"/>
      <c r="AR63" s="195"/>
      <c r="AS63" s="195"/>
      <c r="AT63" s="195"/>
      <c r="AU63" s="195"/>
      <c r="AV63" s="195"/>
      <c r="AW63" s="195"/>
      <c r="AX63" s="196" t="s">
        <v>1265</v>
      </c>
      <c r="AY63" s="194"/>
      <c r="AZ63" s="194"/>
      <c r="BA63" s="194"/>
      <c r="BB63" s="194"/>
      <c r="BC63" s="194"/>
      <c r="BD63" s="194"/>
      <c r="BE63" s="194"/>
      <c r="BF63" s="194"/>
      <c r="BG63" s="194"/>
      <c r="BH63" s="194"/>
      <c r="BI63" s="194"/>
      <c r="BJ63" s="195"/>
      <c r="BK63" s="195"/>
      <c r="BL63" s="195"/>
      <c r="BM63" s="195"/>
      <c r="BN63" s="195"/>
      <c r="BO63" s="195"/>
      <c r="BP63" s="195"/>
      <c r="BQ63" s="195"/>
      <c r="BR63" s="195"/>
      <c r="BS63" s="195"/>
      <c r="BT63" s="195"/>
      <c r="BU63" s="195"/>
      <c r="BV63" s="195"/>
      <c r="BW63" s="202"/>
      <c r="BX63" s="178"/>
    </row>
    <row r="64" spans="1:76" ht="12.75" customHeight="1">
      <c r="A64" s="178"/>
      <c r="B64" s="203"/>
      <c r="C64" s="195"/>
      <c r="D64" s="195"/>
      <c r="E64" s="195"/>
      <c r="F64" s="195"/>
      <c r="G64" s="195"/>
      <c r="H64" s="195"/>
      <c r="I64" s="195"/>
      <c r="J64" s="195"/>
      <c r="K64" s="195"/>
      <c r="L64" s="195"/>
      <c r="M64" s="195"/>
      <c r="N64" s="195"/>
      <c r="O64" s="195"/>
      <c r="P64" s="195"/>
      <c r="Q64" s="195"/>
      <c r="R64" s="195"/>
      <c r="S64" s="195"/>
      <c r="T64" s="195"/>
      <c r="U64" s="195"/>
      <c r="V64" s="195"/>
      <c r="W64" s="195"/>
      <c r="X64" s="195"/>
      <c r="Y64" s="195"/>
      <c r="Z64" s="204"/>
      <c r="AA64" s="195"/>
      <c r="AB64" s="195"/>
      <c r="AC64" s="195"/>
      <c r="AD64" s="195"/>
      <c r="AE64" s="195"/>
      <c r="AF64" s="195"/>
      <c r="AG64" s="195"/>
      <c r="AH64" s="195"/>
      <c r="AI64" s="195"/>
      <c r="AJ64" s="195"/>
      <c r="AK64" s="195"/>
      <c r="AL64" s="195"/>
      <c r="AM64" s="195"/>
      <c r="AN64" s="195"/>
      <c r="AO64" s="195"/>
      <c r="AP64" s="195"/>
      <c r="AQ64" s="195"/>
      <c r="AR64" s="195"/>
      <c r="AS64" s="195"/>
      <c r="AT64" s="195"/>
      <c r="AU64" s="195"/>
      <c r="AV64" s="195"/>
      <c r="AW64" s="195"/>
      <c r="AX64" s="204"/>
      <c r="AY64" s="195"/>
      <c r="AZ64" s="195"/>
      <c r="BA64" s="195"/>
      <c r="BB64" s="195"/>
      <c r="BC64" s="195"/>
      <c r="BD64" s="195"/>
      <c r="BE64" s="195"/>
      <c r="BF64" s="195"/>
      <c r="BG64" s="195"/>
      <c r="BH64" s="195"/>
      <c r="BI64" s="195"/>
      <c r="BJ64" s="195"/>
      <c r="BK64" s="195"/>
      <c r="BL64" s="195"/>
      <c r="BM64" s="195"/>
      <c r="BN64" s="195"/>
      <c r="BO64" s="195"/>
      <c r="BP64" s="195"/>
      <c r="BQ64" s="195"/>
      <c r="BR64" s="195"/>
      <c r="BS64" s="195"/>
      <c r="BT64" s="195"/>
      <c r="BU64" s="195"/>
      <c r="BV64" s="195"/>
      <c r="BW64" s="202"/>
      <c r="BX64" s="178"/>
    </row>
    <row r="65" spans="1:76" ht="12.75" customHeight="1">
      <c r="A65" s="178"/>
      <c r="B65" s="203"/>
      <c r="C65" s="195"/>
      <c r="D65" s="207"/>
      <c r="E65" s="195"/>
      <c r="F65" s="532" t="s">
        <v>1313</v>
      </c>
      <c r="G65" s="532"/>
      <c r="H65" s="532"/>
      <c r="I65" s="532"/>
      <c r="J65" s="532"/>
      <c r="K65" s="532"/>
      <c r="L65" s="532"/>
      <c r="M65" s="532"/>
      <c r="N65" s="532"/>
      <c r="O65" s="532"/>
      <c r="P65" s="532"/>
      <c r="Q65" s="532"/>
      <c r="R65" s="532"/>
      <c r="S65" s="532"/>
      <c r="T65" s="532"/>
      <c r="U65" s="532"/>
      <c r="V65" s="532"/>
      <c r="W65" s="532"/>
      <c r="X65" s="532"/>
      <c r="Y65" s="195"/>
      <c r="Z65" s="204"/>
      <c r="AA65" s="195"/>
      <c r="AB65" s="207"/>
      <c r="AC65" s="195"/>
      <c r="AD65" s="532" t="s">
        <v>1315</v>
      </c>
      <c r="AE65" s="532"/>
      <c r="AF65" s="532"/>
      <c r="AG65" s="532"/>
      <c r="AH65" s="532"/>
      <c r="AI65" s="532"/>
      <c r="AJ65" s="532"/>
      <c r="AK65" s="532"/>
      <c r="AL65" s="532"/>
      <c r="AM65" s="532"/>
      <c r="AN65" s="532"/>
      <c r="AO65" s="532"/>
      <c r="AP65" s="532"/>
      <c r="AQ65" s="532"/>
      <c r="AR65" s="532"/>
      <c r="AS65" s="532"/>
      <c r="AT65" s="532"/>
      <c r="AU65" s="532"/>
      <c r="AV65" s="532"/>
      <c r="AW65" s="195"/>
      <c r="AX65" s="204"/>
      <c r="AY65" s="195"/>
      <c r="AZ65" s="207">
        <v>1</v>
      </c>
      <c r="BA65" s="195"/>
      <c r="BB65" s="532" t="s">
        <v>1316</v>
      </c>
      <c r="BC65" s="532"/>
      <c r="BD65" s="532"/>
      <c r="BE65" s="532"/>
      <c r="BF65" s="532"/>
      <c r="BG65" s="532"/>
      <c r="BH65" s="532"/>
      <c r="BI65" s="532"/>
      <c r="BJ65" s="532"/>
      <c r="BK65" s="532"/>
      <c r="BL65" s="532"/>
      <c r="BM65" s="532"/>
      <c r="BN65" s="532"/>
      <c r="BO65" s="532"/>
      <c r="BP65" s="532"/>
      <c r="BQ65" s="532"/>
      <c r="BR65" s="532"/>
      <c r="BS65" s="532"/>
      <c r="BT65" s="532"/>
      <c r="BU65" s="532"/>
      <c r="BV65" s="532"/>
      <c r="BW65" s="202"/>
      <c r="BX65" s="178"/>
    </row>
    <row r="66" spans="1:76" ht="12.75" customHeight="1">
      <c r="A66" s="178"/>
      <c r="B66" s="203"/>
      <c r="C66" s="195"/>
      <c r="D66" s="178"/>
      <c r="E66" s="195"/>
      <c r="F66" s="532"/>
      <c r="G66" s="532"/>
      <c r="H66" s="532"/>
      <c r="I66" s="532"/>
      <c r="J66" s="532"/>
      <c r="K66" s="532"/>
      <c r="L66" s="532"/>
      <c r="M66" s="532"/>
      <c r="N66" s="532"/>
      <c r="O66" s="532"/>
      <c r="P66" s="532"/>
      <c r="Q66" s="532"/>
      <c r="R66" s="532"/>
      <c r="S66" s="532"/>
      <c r="T66" s="532"/>
      <c r="U66" s="532"/>
      <c r="V66" s="532"/>
      <c r="W66" s="532"/>
      <c r="X66" s="532"/>
      <c r="Y66" s="195"/>
      <c r="Z66" s="204"/>
      <c r="AA66" s="195"/>
      <c r="AB66" s="178"/>
      <c r="AC66" s="195"/>
      <c r="AD66" s="532"/>
      <c r="AE66" s="532"/>
      <c r="AF66" s="532"/>
      <c r="AG66" s="532"/>
      <c r="AH66" s="532"/>
      <c r="AI66" s="532"/>
      <c r="AJ66" s="532"/>
      <c r="AK66" s="532"/>
      <c r="AL66" s="532"/>
      <c r="AM66" s="532"/>
      <c r="AN66" s="532"/>
      <c r="AO66" s="532"/>
      <c r="AP66" s="532"/>
      <c r="AQ66" s="532"/>
      <c r="AR66" s="532"/>
      <c r="AS66" s="532"/>
      <c r="AT66" s="532"/>
      <c r="AU66" s="532"/>
      <c r="AV66" s="532"/>
      <c r="AW66" s="195"/>
      <c r="AX66" s="204"/>
      <c r="AY66" s="195"/>
      <c r="AZ66" s="195"/>
      <c r="BA66" s="195"/>
      <c r="BB66" s="532"/>
      <c r="BC66" s="532"/>
      <c r="BD66" s="532"/>
      <c r="BE66" s="532"/>
      <c r="BF66" s="532"/>
      <c r="BG66" s="532"/>
      <c r="BH66" s="532"/>
      <c r="BI66" s="532"/>
      <c r="BJ66" s="532"/>
      <c r="BK66" s="532"/>
      <c r="BL66" s="532"/>
      <c r="BM66" s="532"/>
      <c r="BN66" s="532"/>
      <c r="BO66" s="532"/>
      <c r="BP66" s="532"/>
      <c r="BQ66" s="532"/>
      <c r="BR66" s="532"/>
      <c r="BS66" s="532"/>
      <c r="BT66" s="532"/>
      <c r="BU66" s="532"/>
      <c r="BV66" s="532"/>
      <c r="BW66" s="202"/>
      <c r="BX66" s="178"/>
    </row>
    <row r="67" spans="1:76" ht="12.75" customHeight="1">
      <c r="A67" s="178"/>
      <c r="B67" s="203"/>
      <c r="C67" s="195"/>
      <c r="D67" s="533"/>
      <c r="E67" s="534"/>
      <c r="F67" s="535"/>
      <c r="G67" s="236"/>
      <c r="H67" s="195" t="s">
        <v>1314</v>
      </c>
      <c r="I67" s="236"/>
      <c r="J67" s="236"/>
      <c r="K67" s="236"/>
      <c r="L67" s="236"/>
      <c r="M67" s="236"/>
      <c r="N67" s="236"/>
      <c r="O67" s="236"/>
      <c r="P67" s="236"/>
      <c r="Q67" s="236"/>
      <c r="R67" s="236"/>
      <c r="S67" s="236"/>
      <c r="T67" s="236"/>
      <c r="U67" s="236"/>
      <c r="V67" s="236"/>
      <c r="W67" s="236"/>
      <c r="X67" s="236"/>
      <c r="Y67" s="195"/>
      <c r="Z67" s="204"/>
      <c r="AA67" s="195"/>
      <c r="AB67" s="533"/>
      <c r="AC67" s="534"/>
      <c r="AD67" s="535"/>
      <c r="AE67" s="300"/>
      <c r="AF67" s="195" t="s">
        <v>1314</v>
      </c>
      <c r="AG67" s="300"/>
      <c r="AH67" s="300"/>
      <c r="AI67" s="300"/>
      <c r="AJ67" s="300"/>
      <c r="AK67" s="300"/>
      <c r="AL67" s="300"/>
      <c r="AM67" s="300"/>
      <c r="AN67" s="300"/>
      <c r="AO67" s="300"/>
      <c r="AP67" s="300"/>
      <c r="AQ67" s="300"/>
      <c r="AR67" s="300"/>
      <c r="AS67" s="300"/>
      <c r="AT67" s="300"/>
      <c r="AU67" s="300"/>
      <c r="AV67" s="300"/>
      <c r="AW67" s="195"/>
      <c r="AX67" s="204"/>
      <c r="AY67" s="195"/>
      <c r="AZ67" s="207">
        <v>1</v>
      </c>
      <c r="BA67" s="195"/>
      <c r="BB67" s="536" t="s">
        <v>1571</v>
      </c>
      <c r="BC67" s="536"/>
      <c r="BD67" s="536"/>
      <c r="BE67" s="536"/>
      <c r="BF67" s="536"/>
      <c r="BG67" s="536"/>
      <c r="BH67" s="536"/>
      <c r="BI67" s="536"/>
      <c r="BJ67" s="536"/>
      <c r="BK67" s="536"/>
      <c r="BL67" s="536"/>
      <c r="BM67" s="536"/>
      <c r="BN67" s="536"/>
      <c r="BO67" s="536"/>
      <c r="BP67" s="536"/>
      <c r="BQ67" s="536"/>
      <c r="BR67" s="536"/>
      <c r="BS67" s="536"/>
      <c r="BT67" s="536"/>
      <c r="BU67" s="536"/>
      <c r="BV67" s="536"/>
      <c r="BW67" s="202"/>
      <c r="BX67" s="178"/>
    </row>
    <row r="68" spans="1:76" ht="12.75" customHeight="1">
      <c r="A68" s="178"/>
      <c r="B68" s="203"/>
      <c r="C68" s="195"/>
      <c r="D68" s="368"/>
      <c r="E68" s="368"/>
      <c r="F68" s="368"/>
      <c r="G68" s="302"/>
      <c r="H68" s="195"/>
      <c r="I68" s="302"/>
      <c r="J68" s="302"/>
      <c r="K68" s="302"/>
      <c r="L68" s="302"/>
      <c r="M68" s="302"/>
      <c r="N68" s="302"/>
      <c r="O68" s="302"/>
      <c r="P68" s="302"/>
      <c r="Q68" s="302"/>
      <c r="R68" s="302"/>
      <c r="S68" s="302"/>
      <c r="T68" s="302"/>
      <c r="U68" s="302"/>
      <c r="V68" s="302"/>
      <c r="W68" s="302"/>
      <c r="X68" s="302"/>
      <c r="Y68" s="195"/>
      <c r="Z68" s="204"/>
      <c r="AA68" s="195"/>
      <c r="AB68" s="368"/>
      <c r="AC68" s="368"/>
      <c r="AD68" s="368"/>
      <c r="AE68" s="302"/>
      <c r="AF68" s="195"/>
      <c r="AG68" s="302"/>
      <c r="AH68" s="302"/>
      <c r="AI68" s="302"/>
      <c r="AJ68" s="302"/>
      <c r="AK68" s="302"/>
      <c r="AL68" s="302"/>
      <c r="AM68" s="302"/>
      <c r="AN68" s="302"/>
      <c r="AO68" s="302"/>
      <c r="AP68" s="302"/>
      <c r="AQ68" s="302"/>
      <c r="AR68" s="302"/>
      <c r="AS68" s="302"/>
      <c r="AT68" s="302"/>
      <c r="AU68" s="302"/>
      <c r="AV68" s="302"/>
      <c r="AW68" s="195"/>
      <c r="AX68" s="204"/>
      <c r="AY68" s="195"/>
      <c r="AZ68" s="237"/>
      <c r="BA68" s="195"/>
      <c r="BB68" s="536"/>
      <c r="BC68" s="536"/>
      <c r="BD68" s="536"/>
      <c r="BE68" s="536"/>
      <c r="BF68" s="536"/>
      <c r="BG68" s="536"/>
      <c r="BH68" s="536"/>
      <c r="BI68" s="536"/>
      <c r="BJ68" s="536"/>
      <c r="BK68" s="536"/>
      <c r="BL68" s="536"/>
      <c r="BM68" s="536"/>
      <c r="BN68" s="536"/>
      <c r="BO68" s="536"/>
      <c r="BP68" s="536"/>
      <c r="BQ68" s="536"/>
      <c r="BR68" s="536"/>
      <c r="BS68" s="536"/>
      <c r="BT68" s="536"/>
      <c r="BU68" s="536"/>
      <c r="BV68" s="536"/>
      <c r="BW68" s="202"/>
      <c r="BX68" s="178"/>
    </row>
    <row r="69" spans="1:76" ht="12.75" customHeight="1">
      <c r="A69" s="178"/>
      <c r="B69" s="203"/>
      <c r="C69" s="195"/>
      <c r="D69" s="368"/>
      <c r="E69" s="368"/>
      <c r="F69" s="368"/>
      <c r="G69" s="302"/>
      <c r="H69" s="195"/>
      <c r="I69" s="302"/>
      <c r="J69" s="302"/>
      <c r="K69" s="302"/>
      <c r="L69" s="302"/>
      <c r="M69" s="302"/>
      <c r="N69" s="302"/>
      <c r="O69" s="302"/>
      <c r="P69" s="302"/>
      <c r="Q69" s="302"/>
      <c r="R69" s="302"/>
      <c r="S69" s="302"/>
      <c r="T69" s="302"/>
      <c r="U69" s="302"/>
      <c r="V69" s="302"/>
      <c r="W69" s="302"/>
      <c r="X69" s="302"/>
      <c r="Y69" s="195"/>
      <c r="Z69" s="204"/>
      <c r="AA69" s="195"/>
      <c r="AB69" s="368"/>
      <c r="AC69" s="368"/>
      <c r="AD69" s="368"/>
      <c r="AE69" s="302"/>
      <c r="AF69" s="195"/>
      <c r="AG69" s="302"/>
      <c r="AH69" s="302"/>
      <c r="AI69" s="302"/>
      <c r="AJ69" s="302"/>
      <c r="AK69" s="302"/>
      <c r="AL69" s="302"/>
      <c r="AM69" s="302"/>
      <c r="AN69" s="302"/>
      <c r="AO69" s="302"/>
      <c r="AP69" s="302"/>
      <c r="AQ69" s="302"/>
      <c r="AR69" s="302"/>
      <c r="AS69" s="302"/>
      <c r="AT69" s="302"/>
      <c r="AU69" s="302"/>
      <c r="AV69" s="302"/>
      <c r="AW69" s="195"/>
      <c r="AX69" s="204"/>
      <c r="AY69" s="195"/>
      <c r="AZ69" s="237"/>
      <c r="BA69" s="195"/>
      <c r="BB69" s="536"/>
      <c r="BC69" s="536"/>
      <c r="BD69" s="536"/>
      <c r="BE69" s="536"/>
      <c r="BF69" s="536"/>
      <c r="BG69" s="536"/>
      <c r="BH69" s="536"/>
      <c r="BI69" s="536"/>
      <c r="BJ69" s="536"/>
      <c r="BK69" s="536"/>
      <c r="BL69" s="536"/>
      <c r="BM69" s="536"/>
      <c r="BN69" s="536"/>
      <c r="BO69" s="536"/>
      <c r="BP69" s="536"/>
      <c r="BQ69" s="536"/>
      <c r="BR69" s="536"/>
      <c r="BS69" s="536"/>
      <c r="BT69" s="536"/>
      <c r="BU69" s="536"/>
      <c r="BV69" s="536"/>
      <c r="BW69" s="202"/>
      <c r="BX69" s="178"/>
    </row>
    <row r="70" spans="1:76" ht="12.75" customHeight="1">
      <c r="A70" s="178"/>
      <c r="B70" s="203"/>
      <c r="C70" s="195"/>
      <c r="D70" s="178"/>
      <c r="E70" s="195"/>
      <c r="F70" s="236"/>
      <c r="G70" s="236"/>
      <c r="H70" s="236"/>
      <c r="I70" s="236"/>
      <c r="J70" s="236"/>
      <c r="K70" s="236"/>
      <c r="L70" s="236"/>
      <c r="M70" s="236"/>
      <c r="N70" s="236"/>
      <c r="O70" s="236"/>
      <c r="P70" s="236"/>
      <c r="Q70" s="236"/>
      <c r="R70" s="236"/>
      <c r="S70" s="236"/>
      <c r="T70" s="236"/>
      <c r="U70" s="236"/>
      <c r="V70" s="236"/>
      <c r="W70" s="236"/>
      <c r="X70" s="236"/>
      <c r="Y70" s="195"/>
      <c r="Z70" s="204"/>
      <c r="AA70" s="195"/>
      <c r="AB70" s="195"/>
      <c r="AC70" s="195"/>
      <c r="AD70" s="238"/>
      <c r="AE70" s="238"/>
      <c r="AF70" s="238"/>
      <c r="AG70" s="238"/>
      <c r="AH70" s="238"/>
      <c r="AI70" s="238"/>
      <c r="AJ70" s="238"/>
      <c r="AK70" s="238"/>
      <c r="AL70" s="238"/>
      <c r="AM70" s="238"/>
      <c r="AN70" s="238"/>
      <c r="AO70" s="238"/>
      <c r="AP70" s="238"/>
      <c r="AQ70" s="238"/>
      <c r="AR70" s="238"/>
      <c r="AS70" s="238"/>
      <c r="AT70" s="238"/>
      <c r="AU70" s="238"/>
      <c r="AV70" s="238"/>
      <c r="AW70" s="195"/>
      <c r="AX70" s="204"/>
      <c r="AY70" s="195"/>
      <c r="AZ70" s="195"/>
      <c r="BA70" s="195"/>
      <c r="BB70" s="536"/>
      <c r="BC70" s="536"/>
      <c r="BD70" s="536"/>
      <c r="BE70" s="536"/>
      <c r="BF70" s="536"/>
      <c r="BG70" s="536"/>
      <c r="BH70" s="536"/>
      <c r="BI70" s="536"/>
      <c r="BJ70" s="536"/>
      <c r="BK70" s="536"/>
      <c r="BL70" s="536"/>
      <c r="BM70" s="536"/>
      <c r="BN70" s="536"/>
      <c r="BO70" s="536"/>
      <c r="BP70" s="536"/>
      <c r="BQ70" s="536"/>
      <c r="BR70" s="536"/>
      <c r="BS70" s="536"/>
      <c r="BT70" s="536"/>
      <c r="BU70" s="536"/>
      <c r="BV70" s="536"/>
      <c r="BW70" s="202"/>
      <c r="BX70" s="178"/>
    </row>
    <row r="71" spans="1:76" ht="12.75" customHeight="1">
      <c r="A71" s="178"/>
      <c r="B71" s="203"/>
      <c r="C71" s="195"/>
      <c r="D71" s="304"/>
      <c r="E71" s="195"/>
      <c r="F71" s="300"/>
      <c r="G71" s="301"/>
      <c r="H71" s="301"/>
      <c r="I71" s="301"/>
      <c r="J71" s="301"/>
      <c r="K71" s="301"/>
      <c r="L71" s="301"/>
      <c r="M71" s="301"/>
      <c r="N71" s="301"/>
      <c r="O71" s="301"/>
      <c r="P71" s="301"/>
      <c r="Q71" s="301"/>
      <c r="R71" s="301"/>
      <c r="S71" s="301"/>
      <c r="T71" s="301"/>
      <c r="U71" s="301"/>
      <c r="V71" s="301"/>
      <c r="W71" s="301"/>
      <c r="X71" s="301"/>
      <c r="Y71" s="195"/>
      <c r="Z71" s="204"/>
      <c r="AA71" s="195"/>
      <c r="AB71" s="237"/>
      <c r="AC71" s="195"/>
      <c r="AD71" s="238"/>
      <c r="AE71" s="238"/>
      <c r="AF71" s="238"/>
      <c r="AG71" s="238"/>
      <c r="AH71" s="238"/>
      <c r="AI71" s="238"/>
      <c r="AJ71" s="238"/>
      <c r="AK71" s="238"/>
      <c r="AL71" s="238"/>
      <c r="AM71" s="238"/>
      <c r="AN71" s="238"/>
      <c r="AO71" s="238"/>
      <c r="AP71" s="238"/>
      <c r="AQ71" s="238"/>
      <c r="AR71" s="238"/>
      <c r="AS71" s="238"/>
      <c r="AT71" s="238"/>
      <c r="AU71" s="238"/>
      <c r="AV71" s="238"/>
      <c r="AW71" s="195"/>
      <c r="AX71" s="204"/>
      <c r="AY71" s="195"/>
      <c r="AZ71" s="207">
        <v>1</v>
      </c>
      <c r="BA71" s="195"/>
      <c r="BB71" s="530" t="s">
        <v>1347</v>
      </c>
      <c r="BC71" s="530"/>
      <c r="BD71" s="530"/>
      <c r="BE71" s="530"/>
      <c r="BF71" s="530"/>
      <c r="BG71" s="530"/>
      <c r="BH71" s="530"/>
      <c r="BI71" s="530"/>
      <c r="BJ71" s="530"/>
      <c r="BK71" s="530"/>
      <c r="BL71" s="530"/>
      <c r="BM71" s="530"/>
      <c r="BN71" s="530"/>
      <c r="BO71" s="530"/>
      <c r="BP71" s="530"/>
      <c r="BQ71" s="530"/>
      <c r="BR71" s="530"/>
      <c r="BS71" s="530"/>
      <c r="BT71" s="530"/>
      <c r="BU71" s="530"/>
      <c r="BV71" s="530"/>
      <c r="BW71" s="202"/>
      <c r="BX71" s="178"/>
    </row>
    <row r="72" spans="1:76" ht="12.75" customHeight="1">
      <c r="A72" s="178"/>
      <c r="B72" s="203"/>
      <c r="C72" s="195"/>
      <c r="D72" s="304"/>
      <c r="E72" s="195"/>
      <c r="F72" s="374"/>
      <c r="G72" s="301"/>
      <c r="H72" s="301"/>
      <c r="I72" s="301"/>
      <c r="J72" s="301"/>
      <c r="K72" s="301"/>
      <c r="L72" s="301"/>
      <c r="M72" s="301"/>
      <c r="N72" s="301"/>
      <c r="O72" s="301"/>
      <c r="P72" s="301"/>
      <c r="Q72" s="301"/>
      <c r="R72" s="301"/>
      <c r="S72" s="301"/>
      <c r="T72" s="301"/>
      <c r="U72" s="301"/>
      <c r="V72" s="301"/>
      <c r="W72" s="301"/>
      <c r="X72" s="301"/>
      <c r="Y72" s="195"/>
      <c r="Z72" s="204"/>
      <c r="AA72" s="195"/>
      <c r="AB72" s="237"/>
      <c r="AC72" s="195"/>
      <c r="AD72" s="238"/>
      <c r="AE72" s="238"/>
      <c r="AF72" s="238"/>
      <c r="AG72" s="238"/>
      <c r="AH72" s="238"/>
      <c r="AI72" s="238"/>
      <c r="AJ72" s="238"/>
      <c r="AK72" s="238"/>
      <c r="AL72" s="238"/>
      <c r="AM72" s="238"/>
      <c r="AN72" s="238"/>
      <c r="AO72" s="238"/>
      <c r="AP72" s="238"/>
      <c r="AQ72" s="238"/>
      <c r="AR72" s="238"/>
      <c r="AS72" s="238"/>
      <c r="AT72" s="238"/>
      <c r="AU72" s="238"/>
      <c r="AV72" s="238"/>
      <c r="AW72" s="195"/>
      <c r="AX72" s="204"/>
      <c r="AY72" s="195"/>
      <c r="AZ72" s="304"/>
      <c r="BA72" s="195"/>
      <c r="BB72" s="530"/>
      <c r="BC72" s="530"/>
      <c r="BD72" s="530"/>
      <c r="BE72" s="530"/>
      <c r="BF72" s="530"/>
      <c r="BG72" s="530"/>
      <c r="BH72" s="530"/>
      <c r="BI72" s="530"/>
      <c r="BJ72" s="530"/>
      <c r="BK72" s="530"/>
      <c r="BL72" s="530"/>
      <c r="BM72" s="530"/>
      <c r="BN72" s="530"/>
      <c r="BO72" s="530"/>
      <c r="BP72" s="530"/>
      <c r="BQ72" s="530"/>
      <c r="BR72" s="530"/>
      <c r="BS72" s="530"/>
      <c r="BT72" s="530"/>
      <c r="BU72" s="530"/>
      <c r="BV72" s="530"/>
      <c r="BW72" s="202"/>
      <c r="BX72" s="178"/>
    </row>
    <row r="73" spans="1:76" ht="12.75" customHeight="1">
      <c r="A73" s="178"/>
      <c r="B73" s="203"/>
      <c r="C73" s="195"/>
      <c r="D73" s="304"/>
      <c r="E73" s="195"/>
      <c r="F73" s="302"/>
      <c r="G73" s="301"/>
      <c r="H73" s="301"/>
      <c r="I73" s="301"/>
      <c r="J73" s="301"/>
      <c r="K73" s="301"/>
      <c r="L73" s="301"/>
      <c r="M73" s="301"/>
      <c r="N73" s="301"/>
      <c r="O73" s="301"/>
      <c r="P73" s="301"/>
      <c r="Q73" s="301"/>
      <c r="R73" s="301"/>
      <c r="S73" s="301"/>
      <c r="T73" s="301"/>
      <c r="U73" s="301"/>
      <c r="V73" s="301"/>
      <c r="W73" s="301"/>
      <c r="X73" s="301"/>
      <c r="Y73" s="195"/>
      <c r="Z73" s="204"/>
      <c r="AA73" s="195"/>
      <c r="AB73" s="237"/>
      <c r="AC73" s="195"/>
      <c r="AD73" s="238"/>
      <c r="AE73" s="238"/>
      <c r="AF73" s="238"/>
      <c r="AG73" s="238"/>
      <c r="AH73" s="238"/>
      <c r="AI73" s="238"/>
      <c r="AJ73" s="238"/>
      <c r="AK73" s="238"/>
      <c r="AL73" s="238"/>
      <c r="AM73" s="238"/>
      <c r="AN73" s="238"/>
      <c r="AO73" s="238"/>
      <c r="AP73" s="238"/>
      <c r="AQ73" s="238"/>
      <c r="AR73" s="238"/>
      <c r="AS73" s="238"/>
      <c r="AT73" s="238"/>
      <c r="AU73" s="238"/>
      <c r="AV73" s="238"/>
      <c r="AW73" s="195"/>
      <c r="AX73" s="204"/>
      <c r="AY73" s="195"/>
      <c r="AZ73" s="237"/>
      <c r="BA73" s="195"/>
      <c r="BB73" s="530"/>
      <c r="BC73" s="530"/>
      <c r="BD73" s="530"/>
      <c r="BE73" s="530"/>
      <c r="BF73" s="530"/>
      <c r="BG73" s="530"/>
      <c r="BH73" s="530"/>
      <c r="BI73" s="530"/>
      <c r="BJ73" s="530"/>
      <c r="BK73" s="530"/>
      <c r="BL73" s="530"/>
      <c r="BM73" s="530"/>
      <c r="BN73" s="530"/>
      <c r="BO73" s="530"/>
      <c r="BP73" s="530"/>
      <c r="BQ73" s="530"/>
      <c r="BR73" s="530"/>
      <c r="BS73" s="530"/>
      <c r="BT73" s="530"/>
      <c r="BU73" s="530"/>
      <c r="BV73" s="530"/>
      <c r="BW73" s="202"/>
      <c r="BX73" s="178"/>
    </row>
    <row r="74" spans="1:76" ht="12.75" customHeight="1">
      <c r="A74" s="178"/>
      <c r="B74" s="203"/>
      <c r="C74" s="195"/>
      <c r="D74" s="195"/>
      <c r="E74" s="195"/>
      <c r="F74" s="301"/>
      <c r="G74" s="301"/>
      <c r="H74" s="301"/>
      <c r="I74" s="301"/>
      <c r="J74" s="301"/>
      <c r="K74" s="301"/>
      <c r="L74" s="301"/>
      <c r="M74" s="301"/>
      <c r="N74" s="301"/>
      <c r="O74" s="301"/>
      <c r="P74" s="301"/>
      <c r="Q74" s="301"/>
      <c r="R74" s="301"/>
      <c r="S74" s="301"/>
      <c r="T74" s="301"/>
      <c r="U74" s="301"/>
      <c r="V74" s="301"/>
      <c r="W74" s="301"/>
      <c r="X74" s="301"/>
      <c r="Y74" s="195"/>
      <c r="Z74" s="204"/>
      <c r="AA74" s="195"/>
      <c r="AB74" s="195"/>
      <c r="AC74" s="195"/>
      <c r="AD74" s="238"/>
      <c r="AE74" s="238"/>
      <c r="AF74" s="238"/>
      <c r="AG74" s="238"/>
      <c r="AH74" s="238"/>
      <c r="AI74" s="238"/>
      <c r="AJ74" s="238"/>
      <c r="AK74" s="238"/>
      <c r="AL74" s="238"/>
      <c r="AM74" s="238"/>
      <c r="AN74" s="238"/>
      <c r="AO74" s="238"/>
      <c r="AP74" s="238"/>
      <c r="AQ74" s="238"/>
      <c r="AR74" s="238"/>
      <c r="AS74" s="238"/>
      <c r="AT74" s="238"/>
      <c r="AU74" s="238"/>
      <c r="AV74" s="238"/>
      <c r="AW74" s="195"/>
      <c r="AX74" s="204"/>
      <c r="AY74" s="195"/>
      <c r="AZ74" s="195"/>
      <c r="BA74" s="195"/>
      <c r="BB74" s="530"/>
      <c r="BC74" s="530"/>
      <c r="BD74" s="530"/>
      <c r="BE74" s="530"/>
      <c r="BF74" s="530"/>
      <c r="BG74" s="530"/>
      <c r="BH74" s="530"/>
      <c r="BI74" s="530"/>
      <c r="BJ74" s="530"/>
      <c r="BK74" s="530"/>
      <c r="BL74" s="530"/>
      <c r="BM74" s="530"/>
      <c r="BN74" s="530"/>
      <c r="BO74" s="530"/>
      <c r="BP74" s="530"/>
      <c r="BQ74" s="530"/>
      <c r="BR74" s="530"/>
      <c r="BS74" s="530"/>
      <c r="BT74" s="530"/>
      <c r="BU74" s="530"/>
      <c r="BV74" s="530"/>
      <c r="BW74" s="202"/>
      <c r="BX74" s="178"/>
    </row>
    <row r="75" spans="1:76" ht="12.75" customHeight="1">
      <c r="A75" s="178"/>
      <c r="B75" s="203"/>
      <c r="C75" s="195"/>
      <c r="D75" s="239"/>
      <c r="E75" s="239"/>
      <c r="F75" s="239"/>
      <c r="G75" s="195"/>
      <c r="H75" s="178"/>
      <c r="I75" s="195"/>
      <c r="J75" s="195"/>
      <c r="K75" s="195"/>
      <c r="L75" s="195"/>
      <c r="M75" s="195"/>
      <c r="N75" s="195"/>
      <c r="O75" s="195"/>
      <c r="P75" s="195"/>
      <c r="Q75" s="195"/>
      <c r="R75" s="236"/>
      <c r="S75" s="236"/>
      <c r="T75" s="236"/>
      <c r="U75" s="236"/>
      <c r="V75" s="236"/>
      <c r="W75" s="236"/>
      <c r="X75" s="236"/>
      <c r="Y75" s="195"/>
      <c r="Z75" s="204"/>
      <c r="AA75" s="195"/>
      <c r="AB75" s="237"/>
      <c r="AC75" s="195"/>
      <c r="AD75" s="238"/>
      <c r="AE75" s="238"/>
      <c r="AF75" s="238"/>
      <c r="AG75" s="238"/>
      <c r="AH75" s="238"/>
      <c r="AI75" s="238"/>
      <c r="AJ75" s="238"/>
      <c r="AK75" s="238"/>
      <c r="AL75" s="238"/>
      <c r="AM75" s="238"/>
      <c r="AN75" s="238"/>
      <c r="AO75" s="238"/>
      <c r="AP75" s="238"/>
      <c r="AQ75" s="238"/>
      <c r="AR75" s="238"/>
      <c r="AS75" s="238"/>
      <c r="AT75" s="238"/>
      <c r="AU75" s="238"/>
      <c r="AV75" s="238"/>
      <c r="AW75" s="195"/>
      <c r="AX75" s="204"/>
      <c r="AY75" s="195"/>
      <c r="AZ75" s="207">
        <v>1</v>
      </c>
      <c r="BA75" s="195"/>
      <c r="BB75" s="543" t="s">
        <v>1312</v>
      </c>
      <c r="BC75" s="543"/>
      <c r="BD75" s="543"/>
      <c r="BE75" s="543"/>
      <c r="BF75" s="543"/>
      <c r="BG75" s="543"/>
      <c r="BH75" s="543"/>
      <c r="BI75" s="543"/>
      <c r="BJ75" s="543"/>
      <c r="BK75" s="543"/>
      <c r="BL75" s="543"/>
      <c r="BM75" s="543"/>
      <c r="BN75" s="543"/>
      <c r="BO75" s="543"/>
      <c r="BP75" s="543"/>
      <c r="BQ75" s="543"/>
      <c r="BR75" s="543"/>
      <c r="BS75" s="543"/>
      <c r="BT75" s="543"/>
      <c r="BU75" s="543"/>
      <c r="BV75" s="543"/>
      <c r="BW75" s="202"/>
      <c r="BX75" s="178"/>
    </row>
    <row r="76" spans="1:76" ht="12.75" customHeight="1">
      <c r="A76" s="178"/>
      <c r="B76" s="203"/>
      <c r="C76" s="195"/>
      <c r="D76" s="239"/>
      <c r="E76" s="239"/>
      <c r="F76" s="239"/>
      <c r="G76" s="195"/>
      <c r="H76" s="178"/>
      <c r="I76" s="195"/>
      <c r="J76" s="195"/>
      <c r="K76" s="195"/>
      <c r="L76" s="195"/>
      <c r="M76" s="195"/>
      <c r="N76" s="195"/>
      <c r="O76" s="195"/>
      <c r="P76" s="195"/>
      <c r="Q76" s="195"/>
      <c r="R76" s="302"/>
      <c r="S76" s="302"/>
      <c r="T76" s="302"/>
      <c r="U76" s="302"/>
      <c r="V76" s="302"/>
      <c r="W76" s="302"/>
      <c r="X76" s="302"/>
      <c r="Y76" s="195"/>
      <c r="Z76" s="204"/>
      <c r="AA76" s="195"/>
      <c r="AB76" s="237"/>
      <c r="AC76" s="195"/>
      <c r="AD76" s="238"/>
      <c r="AE76" s="238"/>
      <c r="AF76" s="238"/>
      <c r="AG76" s="238"/>
      <c r="AH76" s="238"/>
      <c r="AI76" s="238"/>
      <c r="AJ76" s="238"/>
      <c r="AK76" s="238"/>
      <c r="AL76" s="238"/>
      <c r="AM76" s="238"/>
      <c r="AN76" s="238"/>
      <c r="AO76" s="238"/>
      <c r="AP76" s="238"/>
      <c r="AQ76" s="238"/>
      <c r="AR76" s="238"/>
      <c r="AS76" s="238"/>
      <c r="AT76" s="238"/>
      <c r="AU76" s="238"/>
      <c r="AV76" s="238"/>
      <c r="AW76" s="195"/>
      <c r="AX76" s="204"/>
      <c r="AY76" s="195"/>
      <c r="AZ76" s="237"/>
      <c r="BA76" s="195"/>
      <c r="BB76" s="543"/>
      <c r="BC76" s="543"/>
      <c r="BD76" s="543"/>
      <c r="BE76" s="543"/>
      <c r="BF76" s="543"/>
      <c r="BG76" s="543"/>
      <c r="BH76" s="543"/>
      <c r="BI76" s="543"/>
      <c r="BJ76" s="543"/>
      <c r="BK76" s="543"/>
      <c r="BL76" s="543"/>
      <c r="BM76" s="543"/>
      <c r="BN76" s="543"/>
      <c r="BO76" s="543"/>
      <c r="BP76" s="543"/>
      <c r="BQ76" s="543"/>
      <c r="BR76" s="543"/>
      <c r="BS76" s="543"/>
      <c r="BT76" s="543"/>
      <c r="BU76" s="543"/>
      <c r="BV76" s="543"/>
      <c r="BW76" s="202"/>
      <c r="BX76" s="178"/>
    </row>
    <row r="77" spans="1:76" s="310" customFormat="1" ht="12.75" customHeight="1">
      <c r="A77" s="242"/>
      <c r="B77" s="305"/>
      <c r="C77" s="206"/>
      <c r="D77" s="206"/>
      <c r="E77" s="206"/>
      <c r="F77" s="306"/>
      <c r="G77" s="306"/>
      <c r="H77" s="306"/>
      <c r="I77" s="306"/>
      <c r="J77" s="306"/>
      <c r="K77" s="306"/>
      <c r="L77" s="306"/>
      <c r="M77" s="306"/>
      <c r="N77" s="306"/>
      <c r="O77" s="306"/>
      <c r="P77" s="306"/>
      <c r="Q77" s="306"/>
      <c r="R77" s="306"/>
      <c r="S77" s="306"/>
      <c r="T77" s="306"/>
      <c r="U77" s="306"/>
      <c r="V77" s="306"/>
      <c r="W77" s="306"/>
      <c r="X77" s="306"/>
      <c r="Y77" s="206"/>
      <c r="Z77" s="307"/>
      <c r="AA77" s="206"/>
      <c r="AB77" s="206"/>
      <c r="AC77" s="206"/>
      <c r="AD77" s="308"/>
      <c r="AE77" s="308"/>
      <c r="AF77" s="308"/>
      <c r="AG77" s="308"/>
      <c r="AH77" s="308"/>
      <c r="AI77" s="308"/>
      <c r="AJ77" s="308"/>
      <c r="AK77" s="308"/>
      <c r="AL77" s="308"/>
      <c r="AM77" s="308"/>
      <c r="AN77" s="308"/>
      <c r="AO77" s="308"/>
      <c r="AP77" s="308"/>
      <c r="AQ77" s="308"/>
      <c r="AR77" s="308"/>
      <c r="AS77" s="308"/>
      <c r="AT77" s="308"/>
      <c r="AU77" s="308"/>
      <c r="AV77" s="308"/>
      <c r="AW77" s="206"/>
      <c r="AX77" s="307"/>
      <c r="AY77" s="206"/>
      <c r="AZ77" s="206"/>
      <c r="BA77" s="206"/>
      <c r="BB77" s="543"/>
      <c r="BC77" s="543"/>
      <c r="BD77" s="543"/>
      <c r="BE77" s="543"/>
      <c r="BF77" s="543"/>
      <c r="BG77" s="543"/>
      <c r="BH77" s="543"/>
      <c r="BI77" s="543"/>
      <c r="BJ77" s="543"/>
      <c r="BK77" s="543"/>
      <c r="BL77" s="543"/>
      <c r="BM77" s="543"/>
      <c r="BN77" s="543"/>
      <c r="BO77" s="543"/>
      <c r="BP77" s="543"/>
      <c r="BQ77" s="543"/>
      <c r="BR77" s="543"/>
      <c r="BS77" s="543"/>
      <c r="BT77" s="543"/>
      <c r="BU77" s="543"/>
      <c r="BV77" s="543"/>
      <c r="BW77" s="309"/>
      <c r="BX77" s="242"/>
    </row>
    <row r="78" spans="1:76" ht="12.75" customHeight="1">
      <c r="A78" s="178"/>
      <c r="B78" s="203"/>
      <c r="C78" s="195"/>
      <c r="D78" s="237"/>
      <c r="E78" s="195"/>
      <c r="F78" s="236"/>
      <c r="G78" s="236"/>
      <c r="H78" s="236"/>
      <c r="I78" s="236"/>
      <c r="J78" s="236"/>
      <c r="K78" s="236"/>
      <c r="L78" s="236"/>
      <c r="M78" s="236"/>
      <c r="N78" s="236"/>
      <c r="O78" s="236"/>
      <c r="P78" s="236"/>
      <c r="Q78" s="236"/>
      <c r="R78" s="236"/>
      <c r="S78" s="236"/>
      <c r="T78" s="236"/>
      <c r="U78" s="236"/>
      <c r="V78" s="236"/>
      <c r="W78" s="236"/>
      <c r="X78" s="236"/>
      <c r="Y78" s="195"/>
      <c r="Z78" s="204"/>
      <c r="AA78" s="195"/>
      <c r="AB78" s="237"/>
      <c r="AC78" s="195"/>
      <c r="AD78" s="238"/>
      <c r="AE78" s="238"/>
      <c r="AF78" s="238"/>
      <c r="AG78" s="238"/>
      <c r="AH78" s="238"/>
      <c r="AI78" s="238"/>
      <c r="AJ78" s="238"/>
      <c r="AK78" s="238"/>
      <c r="AL78" s="238"/>
      <c r="AM78" s="238"/>
      <c r="AN78" s="238"/>
      <c r="AO78" s="238"/>
      <c r="AP78" s="238"/>
      <c r="AQ78" s="238"/>
      <c r="AR78" s="238"/>
      <c r="AS78" s="238"/>
      <c r="AT78" s="238"/>
      <c r="AU78" s="238"/>
      <c r="AV78" s="238"/>
      <c r="AW78" s="195"/>
      <c r="AX78" s="204"/>
      <c r="AY78" s="195"/>
      <c r="AZ78" s="207"/>
      <c r="BA78" s="195"/>
      <c r="BB78" s="530" t="s">
        <v>1348</v>
      </c>
      <c r="BC78" s="530"/>
      <c r="BD78" s="530"/>
      <c r="BE78" s="530"/>
      <c r="BF78" s="530"/>
      <c r="BG78" s="530"/>
      <c r="BH78" s="530"/>
      <c r="BI78" s="530"/>
      <c r="BJ78" s="530"/>
      <c r="BK78" s="530"/>
      <c r="BL78" s="530"/>
      <c r="BM78" s="530"/>
      <c r="BN78" s="530"/>
      <c r="BO78" s="530"/>
      <c r="BP78" s="530"/>
      <c r="BQ78" s="530"/>
      <c r="BR78" s="530"/>
      <c r="BS78" s="530"/>
      <c r="BT78" s="530"/>
      <c r="BU78" s="530"/>
      <c r="BV78" s="530"/>
      <c r="BW78" s="202"/>
      <c r="BX78" s="178"/>
    </row>
    <row r="79" spans="1:76" ht="12.75" customHeight="1">
      <c r="A79" s="178"/>
      <c r="B79" s="203"/>
      <c r="C79" s="195"/>
      <c r="D79" s="237"/>
      <c r="E79" s="195"/>
      <c r="F79" s="302"/>
      <c r="G79" s="302"/>
      <c r="H79" s="302"/>
      <c r="I79" s="302"/>
      <c r="J79" s="302"/>
      <c r="K79" s="302"/>
      <c r="L79" s="302"/>
      <c r="M79" s="302"/>
      <c r="N79" s="302"/>
      <c r="O79" s="302"/>
      <c r="P79" s="302"/>
      <c r="Q79" s="302"/>
      <c r="R79" s="302"/>
      <c r="S79" s="302"/>
      <c r="T79" s="302"/>
      <c r="U79" s="302"/>
      <c r="V79" s="302"/>
      <c r="W79" s="302"/>
      <c r="X79" s="302"/>
      <c r="Y79" s="195"/>
      <c r="Z79" s="204"/>
      <c r="AA79" s="195"/>
      <c r="AB79" s="237"/>
      <c r="AC79" s="195"/>
      <c r="AD79" s="238"/>
      <c r="AE79" s="238"/>
      <c r="AF79" s="238"/>
      <c r="AG79" s="238"/>
      <c r="AH79" s="238"/>
      <c r="AI79" s="238"/>
      <c r="AJ79" s="238"/>
      <c r="AK79" s="238"/>
      <c r="AL79" s="238"/>
      <c r="AM79" s="238"/>
      <c r="AN79" s="238"/>
      <c r="AO79" s="238"/>
      <c r="AP79" s="238"/>
      <c r="AQ79" s="238"/>
      <c r="AR79" s="238"/>
      <c r="AS79" s="238"/>
      <c r="AT79" s="238"/>
      <c r="AU79" s="238"/>
      <c r="AV79" s="238"/>
      <c r="AW79" s="195"/>
      <c r="AX79" s="204"/>
      <c r="AY79" s="195"/>
      <c r="AZ79" s="237"/>
      <c r="BA79" s="195"/>
      <c r="BB79" s="530"/>
      <c r="BC79" s="530"/>
      <c r="BD79" s="530"/>
      <c r="BE79" s="530"/>
      <c r="BF79" s="530"/>
      <c r="BG79" s="530"/>
      <c r="BH79" s="530"/>
      <c r="BI79" s="530"/>
      <c r="BJ79" s="530"/>
      <c r="BK79" s="530"/>
      <c r="BL79" s="530"/>
      <c r="BM79" s="530"/>
      <c r="BN79" s="530"/>
      <c r="BO79" s="530"/>
      <c r="BP79" s="530"/>
      <c r="BQ79" s="530"/>
      <c r="BR79" s="530"/>
      <c r="BS79" s="530"/>
      <c r="BT79" s="530"/>
      <c r="BU79" s="530"/>
      <c r="BV79" s="530"/>
      <c r="BW79" s="202"/>
      <c r="BX79" s="178"/>
    </row>
    <row r="80" spans="1:76" ht="12.75" customHeight="1">
      <c r="A80" s="178"/>
      <c r="B80" s="203"/>
      <c r="C80" s="195"/>
      <c r="D80" s="195"/>
      <c r="E80" s="195"/>
      <c r="F80" s="236"/>
      <c r="G80" s="236"/>
      <c r="H80" s="236"/>
      <c r="I80" s="236"/>
      <c r="J80" s="236"/>
      <c r="K80" s="236"/>
      <c r="L80" s="236"/>
      <c r="M80" s="236"/>
      <c r="N80" s="236"/>
      <c r="O80" s="236"/>
      <c r="P80" s="236"/>
      <c r="Q80" s="236"/>
      <c r="R80" s="236"/>
      <c r="S80" s="236"/>
      <c r="T80" s="236"/>
      <c r="U80" s="236"/>
      <c r="V80" s="236"/>
      <c r="W80" s="236"/>
      <c r="X80" s="236"/>
      <c r="Y80" s="195"/>
      <c r="Z80" s="204"/>
      <c r="AA80" s="195"/>
      <c r="AB80" s="195"/>
      <c r="AC80" s="195"/>
      <c r="AD80" s="238"/>
      <c r="AE80" s="238"/>
      <c r="AF80" s="238"/>
      <c r="AG80" s="238"/>
      <c r="AH80" s="238"/>
      <c r="AI80" s="238"/>
      <c r="AJ80" s="238"/>
      <c r="AK80" s="238"/>
      <c r="AL80" s="238"/>
      <c r="AM80" s="238"/>
      <c r="AN80" s="238"/>
      <c r="AO80" s="238"/>
      <c r="AP80" s="238"/>
      <c r="AQ80" s="238"/>
      <c r="AR80" s="238"/>
      <c r="AS80" s="238"/>
      <c r="AT80" s="238"/>
      <c r="AU80" s="238"/>
      <c r="AV80" s="238"/>
      <c r="AW80" s="195"/>
      <c r="AX80" s="204"/>
      <c r="AY80" s="195"/>
      <c r="AZ80" s="195"/>
      <c r="BA80" s="195"/>
      <c r="BB80" s="530"/>
      <c r="BC80" s="530"/>
      <c r="BD80" s="530"/>
      <c r="BE80" s="530"/>
      <c r="BF80" s="530"/>
      <c r="BG80" s="530"/>
      <c r="BH80" s="530"/>
      <c r="BI80" s="530"/>
      <c r="BJ80" s="530"/>
      <c r="BK80" s="530"/>
      <c r="BL80" s="530"/>
      <c r="BM80" s="530"/>
      <c r="BN80" s="530"/>
      <c r="BO80" s="530"/>
      <c r="BP80" s="530"/>
      <c r="BQ80" s="530"/>
      <c r="BR80" s="530"/>
      <c r="BS80" s="530"/>
      <c r="BT80" s="530"/>
      <c r="BU80" s="530"/>
      <c r="BV80" s="530"/>
      <c r="BW80" s="202"/>
      <c r="BX80" s="178"/>
    </row>
    <row r="81" spans="1:76" ht="12.75" customHeight="1">
      <c r="A81" s="178"/>
      <c r="B81" s="203"/>
      <c r="C81" s="195"/>
      <c r="D81" s="239"/>
      <c r="E81" s="239"/>
      <c r="F81" s="239"/>
      <c r="G81" s="195"/>
      <c r="H81" s="195"/>
      <c r="I81" s="195"/>
      <c r="J81" s="195"/>
      <c r="K81" s="195"/>
      <c r="L81" s="195"/>
      <c r="M81" s="195"/>
      <c r="N81" s="195"/>
      <c r="O81" s="195"/>
      <c r="P81" s="195"/>
      <c r="Q81" s="195"/>
      <c r="R81" s="195"/>
      <c r="S81" s="195"/>
      <c r="T81" s="195"/>
      <c r="U81" s="195"/>
      <c r="V81" s="195"/>
      <c r="W81" s="195"/>
      <c r="X81" s="195"/>
      <c r="Y81" s="195"/>
      <c r="Z81" s="204"/>
      <c r="AA81" s="195"/>
      <c r="AB81" s="195"/>
      <c r="AC81" s="195"/>
      <c r="AD81" s="195"/>
      <c r="AE81" s="195"/>
      <c r="AF81" s="195"/>
      <c r="AG81" s="195"/>
      <c r="AH81" s="195"/>
      <c r="AI81" s="195"/>
      <c r="AJ81" s="195"/>
      <c r="AK81" s="195"/>
      <c r="AL81" s="195"/>
      <c r="AM81" s="195"/>
      <c r="AN81" s="195"/>
      <c r="AO81" s="195"/>
      <c r="AP81" s="195"/>
      <c r="AQ81" s="195"/>
      <c r="AR81" s="195"/>
      <c r="AS81" s="195"/>
      <c r="AT81" s="195"/>
      <c r="AU81" s="195"/>
      <c r="AV81" s="195"/>
      <c r="AW81" s="195"/>
      <c r="AX81" s="204"/>
      <c r="AY81" s="195"/>
      <c r="AZ81" s="207"/>
      <c r="BA81" s="195"/>
      <c r="BB81" s="530" t="s">
        <v>1349</v>
      </c>
      <c r="BC81" s="530"/>
      <c r="BD81" s="530"/>
      <c r="BE81" s="530"/>
      <c r="BF81" s="530"/>
      <c r="BG81" s="530"/>
      <c r="BH81" s="530"/>
      <c r="BI81" s="530"/>
      <c r="BJ81" s="530"/>
      <c r="BK81" s="530"/>
      <c r="BL81" s="530"/>
      <c r="BM81" s="530"/>
      <c r="BN81" s="530"/>
      <c r="BO81" s="530"/>
      <c r="BP81" s="530"/>
      <c r="BQ81" s="530"/>
      <c r="BR81" s="530"/>
      <c r="BS81" s="530"/>
      <c r="BT81" s="530"/>
      <c r="BU81" s="530"/>
      <c r="BV81" s="530"/>
      <c r="BW81" s="202"/>
      <c r="BX81" s="178"/>
    </row>
    <row r="82" spans="1:76" ht="12.75" customHeight="1">
      <c r="A82" s="178"/>
      <c r="B82" s="203"/>
      <c r="C82" s="195"/>
      <c r="D82" s="239"/>
      <c r="E82" s="239"/>
      <c r="F82" s="239"/>
      <c r="G82" s="195"/>
      <c r="H82" s="195"/>
      <c r="I82" s="195"/>
      <c r="J82" s="195"/>
      <c r="K82" s="195"/>
      <c r="L82" s="195"/>
      <c r="M82" s="195"/>
      <c r="N82" s="195"/>
      <c r="O82" s="195"/>
      <c r="P82" s="195"/>
      <c r="Q82" s="195"/>
      <c r="R82" s="195"/>
      <c r="S82" s="195"/>
      <c r="T82" s="195"/>
      <c r="U82" s="195"/>
      <c r="V82" s="195"/>
      <c r="W82" s="195"/>
      <c r="X82" s="195"/>
      <c r="Y82" s="195"/>
      <c r="Z82" s="204"/>
      <c r="AA82" s="195"/>
      <c r="AB82" s="195"/>
      <c r="AC82" s="195"/>
      <c r="AD82" s="195"/>
      <c r="AE82" s="195"/>
      <c r="AF82" s="195"/>
      <c r="AG82" s="195"/>
      <c r="AH82" s="195"/>
      <c r="AI82" s="195"/>
      <c r="AJ82" s="195"/>
      <c r="AK82" s="195"/>
      <c r="AL82" s="195"/>
      <c r="AM82" s="195"/>
      <c r="AN82" s="195"/>
      <c r="AO82" s="195"/>
      <c r="AP82" s="195"/>
      <c r="AQ82" s="195"/>
      <c r="AR82" s="195"/>
      <c r="AS82" s="195"/>
      <c r="AT82" s="195"/>
      <c r="AU82" s="195"/>
      <c r="AV82" s="195"/>
      <c r="AW82" s="195"/>
      <c r="AX82" s="204"/>
      <c r="AY82" s="195"/>
      <c r="AZ82" s="237"/>
      <c r="BA82" s="195"/>
      <c r="BB82" s="530"/>
      <c r="BC82" s="530"/>
      <c r="BD82" s="530"/>
      <c r="BE82" s="530"/>
      <c r="BF82" s="530"/>
      <c r="BG82" s="530"/>
      <c r="BH82" s="530"/>
      <c r="BI82" s="530"/>
      <c r="BJ82" s="530"/>
      <c r="BK82" s="530"/>
      <c r="BL82" s="530"/>
      <c r="BM82" s="530"/>
      <c r="BN82" s="530"/>
      <c r="BO82" s="530"/>
      <c r="BP82" s="530"/>
      <c r="BQ82" s="530"/>
      <c r="BR82" s="530"/>
      <c r="BS82" s="530"/>
      <c r="BT82" s="530"/>
      <c r="BU82" s="530"/>
      <c r="BV82" s="530"/>
      <c r="BW82" s="202"/>
      <c r="BX82" s="178"/>
    </row>
    <row r="83" spans="1:76" ht="12.75" customHeight="1">
      <c r="A83" s="178"/>
      <c r="B83" s="203"/>
      <c r="C83" s="195"/>
      <c r="D83" s="195"/>
      <c r="E83" s="195"/>
      <c r="F83" s="195"/>
      <c r="G83" s="195"/>
      <c r="H83" s="195"/>
      <c r="I83" s="195"/>
      <c r="J83" s="195"/>
      <c r="K83" s="195"/>
      <c r="L83" s="195"/>
      <c r="M83" s="195"/>
      <c r="N83" s="195"/>
      <c r="O83" s="195"/>
      <c r="P83" s="195"/>
      <c r="Q83" s="195"/>
      <c r="R83" s="195"/>
      <c r="S83" s="195"/>
      <c r="T83" s="195"/>
      <c r="U83" s="195"/>
      <c r="V83" s="195"/>
      <c r="W83" s="195"/>
      <c r="X83" s="195"/>
      <c r="Y83" s="195"/>
      <c r="Z83" s="204"/>
      <c r="AA83" s="195"/>
      <c r="AB83" s="195"/>
      <c r="AC83" s="195"/>
      <c r="AD83" s="195"/>
      <c r="AE83" s="195"/>
      <c r="AF83" s="195"/>
      <c r="AG83" s="195"/>
      <c r="AH83" s="195"/>
      <c r="AI83" s="195"/>
      <c r="AJ83" s="195"/>
      <c r="AK83" s="195"/>
      <c r="AL83" s="195"/>
      <c r="AM83" s="195"/>
      <c r="AN83" s="195"/>
      <c r="AO83" s="195"/>
      <c r="AP83" s="195"/>
      <c r="AQ83" s="195"/>
      <c r="AR83" s="195"/>
      <c r="AS83" s="195"/>
      <c r="AT83" s="195"/>
      <c r="AU83" s="195"/>
      <c r="AV83" s="195"/>
      <c r="AW83" s="195"/>
      <c r="AX83" s="204"/>
      <c r="AY83" s="195"/>
      <c r="AZ83" s="195"/>
      <c r="BA83" s="195"/>
      <c r="BB83" s="530"/>
      <c r="BC83" s="530"/>
      <c r="BD83" s="530"/>
      <c r="BE83" s="530"/>
      <c r="BF83" s="530"/>
      <c r="BG83" s="530"/>
      <c r="BH83" s="530"/>
      <c r="BI83" s="530"/>
      <c r="BJ83" s="530"/>
      <c r="BK83" s="530"/>
      <c r="BL83" s="530"/>
      <c r="BM83" s="530"/>
      <c r="BN83" s="530"/>
      <c r="BO83" s="530"/>
      <c r="BP83" s="530"/>
      <c r="BQ83" s="530"/>
      <c r="BR83" s="530"/>
      <c r="BS83" s="530"/>
      <c r="BT83" s="530"/>
      <c r="BU83" s="530"/>
      <c r="BV83" s="530"/>
      <c r="BW83" s="202"/>
      <c r="BX83" s="178"/>
    </row>
    <row r="84" spans="1:76" ht="12.75" customHeight="1" thickBot="1">
      <c r="A84" s="178"/>
      <c r="B84" s="232"/>
      <c r="C84" s="188"/>
      <c r="D84" s="188"/>
      <c r="E84" s="188"/>
      <c r="F84" s="188"/>
      <c r="G84" s="188"/>
      <c r="H84" s="188"/>
      <c r="I84" s="188"/>
      <c r="J84" s="188"/>
      <c r="K84" s="188"/>
      <c r="L84" s="188"/>
      <c r="M84" s="188"/>
      <c r="N84" s="188"/>
      <c r="O84" s="188"/>
      <c r="P84" s="188"/>
      <c r="Q84" s="188"/>
      <c r="R84" s="188"/>
      <c r="S84" s="188"/>
      <c r="T84" s="188"/>
      <c r="U84" s="188"/>
      <c r="V84" s="188"/>
      <c r="W84" s="188"/>
      <c r="X84" s="188"/>
      <c r="Y84" s="188"/>
      <c r="Z84" s="240"/>
      <c r="AA84" s="188"/>
      <c r="AB84" s="188"/>
      <c r="AC84" s="188"/>
      <c r="AD84" s="188"/>
      <c r="AE84" s="188"/>
      <c r="AF84" s="188"/>
      <c r="AG84" s="188"/>
      <c r="AH84" s="188"/>
      <c r="AI84" s="188"/>
      <c r="AJ84" s="188"/>
      <c r="AK84" s="188"/>
      <c r="AL84" s="188"/>
      <c r="AM84" s="188"/>
      <c r="AN84" s="188"/>
      <c r="AO84" s="188"/>
      <c r="AP84" s="188"/>
      <c r="AQ84" s="188"/>
      <c r="AR84" s="188"/>
      <c r="AS84" s="188"/>
      <c r="AT84" s="188"/>
      <c r="AU84" s="188"/>
      <c r="AV84" s="188"/>
      <c r="AW84" s="188"/>
      <c r="AX84" s="240"/>
      <c r="AY84" s="188"/>
      <c r="AZ84" s="188"/>
      <c r="BA84" s="188"/>
      <c r="BB84" s="188"/>
      <c r="BC84" s="188"/>
      <c r="BD84" s="188"/>
      <c r="BE84" s="188"/>
      <c r="BF84" s="188"/>
      <c r="BG84" s="188"/>
      <c r="BH84" s="188"/>
      <c r="BI84" s="188"/>
      <c r="BJ84" s="188"/>
      <c r="BK84" s="188"/>
      <c r="BL84" s="188"/>
      <c r="BM84" s="188"/>
      <c r="BN84" s="188"/>
      <c r="BO84" s="188"/>
      <c r="BP84" s="188"/>
      <c r="BQ84" s="188"/>
      <c r="BR84" s="188"/>
      <c r="BS84" s="188"/>
      <c r="BT84" s="188"/>
      <c r="BU84" s="188"/>
      <c r="BV84" s="188"/>
      <c r="BW84" s="233"/>
      <c r="BX84" s="178"/>
    </row>
    <row r="85" spans="1:76" ht="12.75" customHeight="1">
      <c r="A85" s="178"/>
      <c r="B85" s="178"/>
      <c r="C85" s="178"/>
      <c r="D85" s="178"/>
      <c r="E85" s="178"/>
      <c r="F85" s="178"/>
      <c r="G85" s="178"/>
      <c r="H85" s="178"/>
      <c r="I85" s="178"/>
      <c r="J85" s="178"/>
      <c r="K85" s="178"/>
      <c r="L85" s="178"/>
      <c r="M85" s="178"/>
      <c r="N85" s="178"/>
      <c r="O85" s="178"/>
      <c r="P85" s="178"/>
      <c r="Q85" s="178"/>
      <c r="R85" s="178"/>
      <c r="S85" s="178"/>
      <c r="T85" s="178"/>
      <c r="U85" s="178"/>
      <c r="V85" s="178"/>
      <c r="W85" s="178"/>
      <c r="X85" s="178"/>
      <c r="Y85" s="178"/>
      <c r="Z85" s="178"/>
      <c r="AA85" s="178"/>
      <c r="AB85" s="178"/>
      <c r="AC85" s="178"/>
      <c r="AD85" s="178"/>
      <c r="AE85" s="178"/>
      <c r="AF85" s="178"/>
      <c r="AG85" s="178"/>
      <c r="AH85" s="178"/>
      <c r="AI85" s="178"/>
      <c r="AJ85" s="178"/>
      <c r="AK85" s="178"/>
      <c r="AL85" s="178"/>
      <c r="AM85" s="178"/>
      <c r="AN85" s="178"/>
      <c r="AO85" s="178"/>
      <c r="AP85" s="178"/>
      <c r="AQ85" s="178"/>
      <c r="AR85" s="178"/>
      <c r="AS85" s="178"/>
      <c r="AT85" s="178"/>
      <c r="AU85" s="178"/>
      <c r="AV85" s="178"/>
      <c r="AW85" s="178"/>
      <c r="AX85" s="178"/>
      <c r="AY85" s="178"/>
      <c r="AZ85" s="178"/>
      <c r="BA85" s="178"/>
      <c r="BB85" s="178"/>
      <c r="BC85" s="178"/>
      <c r="BD85" s="178"/>
      <c r="BE85" s="178"/>
      <c r="BF85" s="178"/>
      <c r="BG85" s="178"/>
      <c r="BH85" s="178"/>
      <c r="BI85" s="178"/>
      <c r="BJ85" s="178"/>
      <c r="BK85" s="178"/>
      <c r="BL85" s="178"/>
      <c r="BM85" s="178"/>
      <c r="BN85" s="178"/>
      <c r="BO85" s="178"/>
      <c r="BP85" s="178"/>
      <c r="BQ85" s="178"/>
      <c r="BR85" s="178"/>
      <c r="BS85" s="178"/>
      <c r="BT85" s="178"/>
      <c r="BU85" s="178"/>
      <c r="BV85" s="178"/>
      <c r="BW85" s="178"/>
      <c r="BX85" s="178"/>
    </row>
    <row r="86" spans="1:76" ht="18.75" customHeight="1" thickBot="1">
      <c r="A86" s="178"/>
      <c r="B86" s="234" t="s">
        <v>1266</v>
      </c>
      <c r="C86" s="178"/>
      <c r="D86" s="178"/>
      <c r="E86" s="178"/>
      <c r="F86" s="178"/>
      <c r="G86" s="178"/>
      <c r="H86" s="178"/>
      <c r="I86" s="178"/>
      <c r="J86" s="178"/>
      <c r="K86" s="178"/>
      <c r="L86" s="178"/>
      <c r="M86" s="178"/>
      <c r="N86" s="178"/>
      <c r="O86" s="178"/>
      <c r="P86" s="178"/>
      <c r="Q86" s="178"/>
      <c r="R86" s="178"/>
      <c r="S86" s="178"/>
      <c r="T86" s="178"/>
      <c r="U86" s="178"/>
      <c r="V86" s="178"/>
      <c r="W86" s="178"/>
      <c r="X86" s="178"/>
      <c r="Y86" s="178"/>
      <c r="Z86" s="178"/>
      <c r="AA86" s="178"/>
      <c r="AB86" s="178"/>
      <c r="AC86" s="178"/>
      <c r="AD86" s="178"/>
      <c r="AE86" s="178"/>
      <c r="AF86" s="178"/>
      <c r="AG86" s="178"/>
      <c r="AH86" s="178"/>
      <c r="AI86" s="178"/>
      <c r="AJ86" s="178"/>
      <c r="AK86" s="178"/>
      <c r="AL86" s="178"/>
      <c r="AM86" s="178"/>
      <c r="AN86" s="178"/>
      <c r="AO86" s="178"/>
      <c r="AP86" s="178"/>
      <c r="AQ86" s="178"/>
      <c r="AR86" s="178"/>
      <c r="AS86" s="178"/>
      <c r="AT86" s="178"/>
      <c r="AU86" s="178"/>
      <c r="AV86" s="178"/>
      <c r="AW86" s="178"/>
      <c r="AX86" s="178"/>
      <c r="AY86" s="178"/>
      <c r="AZ86" s="178"/>
      <c r="BA86" s="178"/>
      <c r="BB86" s="178"/>
      <c r="BC86" s="178"/>
      <c r="BD86" s="178"/>
      <c r="BE86" s="178"/>
      <c r="BF86" s="178"/>
      <c r="BG86" s="178"/>
      <c r="BH86" s="178"/>
      <c r="BI86" s="178"/>
      <c r="BJ86" s="178"/>
      <c r="BK86" s="178"/>
      <c r="BL86" s="178"/>
      <c r="BM86" s="178"/>
      <c r="BN86" s="178"/>
      <c r="BO86" s="178"/>
      <c r="BP86" s="178"/>
      <c r="BQ86" s="178"/>
      <c r="BR86" s="178"/>
      <c r="BS86" s="178"/>
      <c r="BT86" s="178"/>
      <c r="BU86" s="178"/>
      <c r="BV86" s="178"/>
      <c r="BW86" s="178"/>
      <c r="BX86" s="178"/>
    </row>
    <row r="87" spans="1:76" ht="12.75" customHeight="1">
      <c r="A87" s="178"/>
      <c r="B87" s="419" t="s">
        <v>1267</v>
      </c>
      <c r="C87" s="190"/>
      <c r="D87" s="190"/>
      <c r="E87" s="190"/>
      <c r="F87" s="190"/>
      <c r="G87" s="190"/>
      <c r="H87" s="190"/>
      <c r="I87" s="191"/>
      <c r="J87" s="191"/>
      <c r="K87" s="191"/>
      <c r="L87" s="191"/>
      <c r="M87" s="191"/>
      <c r="N87" s="191"/>
      <c r="O87" s="191"/>
      <c r="P87" s="191"/>
      <c r="Q87" s="191"/>
      <c r="R87" s="191"/>
      <c r="S87" s="191"/>
      <c r="T87" s="426" t="s">
        <v>1268</v>
      </c>
      <c r="U87" s="190"/>
      <c r="V87" s="190"/>
      <c r="W87" s="190"/>
      <c r="X87" s="190"/>
      <c r="Y87" s="190"/>
      <c r="Z87" s="427"/>
      <c r="AA87" s="190"/>
      <c r="AB87" s="190"/>
      <c r="AC87" s="190"/>
      <c r="AD87" s="190"/>
      <c r="AE87" s="191"/>
      <c r="AF87" s="191"/>
      <c r="AG87" s="191"/>
      <c r="AH87" s="191"/>
      <c r="AI87" s="191"/>
      <c r="AJ87" s="191"/>
      <c r="AK87" s="191"/>
      <c r="AL87" s="191"/>
      <c r="AM87" s="191"/>
      <c r="AN87" s="191"/>
      <c r="AO87" s="191"/>
      <c r="AP87" s="191"/>
      <c r="AQ87" s="191"/>
      <c r="AR87" s="191"/>
      <c r="AS87" s="191"/>
      <c r="AT87" s="191"/>
      <c r="AU87" s="191"/>
      <c r="AV87" s="191"/>
      <c r="AW87" s="191"/>
      <c r="AX87" s="428"/>
      <c r="AY87" s="191"/>
      <c r="AZ87" s="191"/>
      <c r="BA87" s="241"/>
      <c r="BB87" s="426" t="s">
        <v>1269</v>
      </c>
      <c r="BC87" s="190"/>
      <c r="BD87" s="190"/>
      <c r="BE87" s="190"/>
      <c r="BF87" s="190"/>
      <c r="BG87" s="190"/>
      <c r="BH87" s="190"/>
      <c r="BI87" s="190"/>
      <c r="BJ87" s="190"/>
      <c r="BK87" s="190"/>
      <c r="BL87" s="190"/>
      <c r="BM87" s="191"/>
      <c r="BN87" s="191"/>
      <c r="BO87" s="191"/>
      <c r="BP87" s="191"/>
      <c r="BQ87" s="191"/>
      <c r="BR87" s="191"/>
      <c r="BS87" s="191"/>
      <c r="BT87" s="191"/>
      <c r="BU87" s="191"/>
      <c r="BV87" s="191"/>
      <c r="BW87" s="192"/>
      <c r="BX87" s="178"/>
    </row>
    <row r="88" spans="1:76" ht="12.75" customHeight="1">
      <c r="A88" s="178"/>
      <c r="B88" s="537" t="s">
        <v>1270</v>
      </c>
      <c r="C88" s="538"/>
      <c r="D88" s="538"/>
      <c r="E88" s="538"/>
      <c r="F88" s="538"/>
      <c r="G88" s="538"/>
      <c r="H88" s="538"/>
      <c r="I88" s="538"/>
      <c r="J88" s="538"/>
      <c r="K88" s="538"/>
      <c r="L88" s="538"/>
      <c r="M88" s="538"/>
      <c r="N88" s="538"/>
      <c r="O88" s="538"/>
      <c r="P88" s="538"/>
      <c r="Q88" s="538"/>
      <c r="R88" s="538"/>
      <c r="S88" s="538"/>
      <c r="T88" s="539" t="s">
        <v>1228</v>
      </c>
      <c r="U88" s="540"/>
      <c r="V88" s="540"/>
      <c r="W88" s="539" t="s">
        <v>1160</v>
      </c>
      <c r="X88" s="540"/>
      <c r="Y88" s="540"/>
      <c r="Z88" s="540"/>
      <c r="AA88" s="540"/>
      <c r="AB88" s="540"/>
      <c r="AC88" s="540"/>
      <c r="AD88" s="540"/>
      <c r="AE88" s="540"/>
      <c r="AF88" s="540"/>
      <c r="AG88" s="540"/>
      <c r="AH88" s="540"/>
      <c r="AI88" s="540"/>
      <c r="AJ88" s="540"/>
      <c r="AK88" s="540"/>
      <c r="AL88" s="540"/>
      <c r="AM88" s="540"/>
      <c r="AN88" s="540"/>
      <c r="AO88" s="540"/>
      <c r="AP88" s="540"/>
      <c r="AQ88" s="540"/>
      <c r="AR88" s="540"/>
      <c r="AS88" s="540"/>
      <c r="AT88" s="540"/>
      <c r="AU88" s="540"/>
      <c r="AV88" s="540"/>
      <c r="AW88" s="540"/>
      <c r="AX88" s="540"/>
      <c r="AY88" s="540"/>
      <c r="AZ88" s="540"/>
      <c r="BA88" s="541"/>
      <c r="BB88" s="539" t="s">
        <v>1160</v>
      </c>
      <c r="BC88" s="540"/>
      <c r="BD88" s="540"/>
      <c r="BE88" s="540"/>
      <c r="BF88" s="540"/>
      <c r="BG88" s="540"/>
      <c r="BH88" s="540"/>
      <c r="BI88" s="540"/>
      <c r="BJ88" s="540"/>
      <c r="BK88" s="540"/>
      <c r="BL88" s="540"/>
      <c r="BM88" s="540"/>
      <c r="BN88" s="540"/>
      <c r="BO88" s="540"/>
      <c r="BP88" s="540"/>
      <c r="BQ88" s="540"/>
      <c r="BR88" s="540"/>
      <c r="BS88" s="540"/>
      <c r="BT88" s="540"/>
      <c r="BU88" s="540"/>
      <c r="BV88" s="540"/>
      <c r="BW88" s="542"/>
      <c r="BX88" s="178"/>
    </row>
    <row r="89" spans="1:76" ht="12.75" customHeight="1">
      <c r="A89" s="178"/>
      <c r="B89" s="499" t="s">
        <v>1319</v>
      </c>
      <c r="C89" s="500"/>
      <c r="D89" s="500"/>
      <c r="E89" s="500"/>
      <c r="F89" s="500"/>
      <c r="G89" s="500"/>
      <c r="H89" s="500"/>
      <c r="I89" s="500"/>
      <c r="J89" s="500"/>
      <c r="K89" s="500"/>
      <c r="L89" s="500"/>
      <c r="M89" s="500"/>
      <c r="N89" s="500"/>
      <c r="O89" s="500"/>
      <c r="P89" s="500"/>
      <c r="Q89" s="500"/>
      <c r="R89" s="500"/>
      <c r="S89" s="501"/>
      <c r="T89" s="486">
        <v>1.1000000000000001</v>
      </c>
      <c r="U89" s="486"/>
      <c r="V89" s="486"/>
      <c r="W89" s="475" t="s">
        <v>1350</v>
      </c>
      <c r="X89" s="476"/>
      <c r="Y89" s="476"/>
      <c r="Z89" s="476"/>
      <c r="AA89" s="476"/>
      <c r="AB89" s="476"/>
      <c r="AC89" s="476"/>
      <c r="AD89" s="476"/>
      <c r="AE89" s="476"/>
      <c r="AF89" s="476"/>
      <c r="AG89" s="476"/>
      <c r="AH89" s="476"/>
      <c r="AI89" s="476"/>
      <c r="AJ89" s="476"/>
      <c r="AK89" s="476"/>
      <c r="AL89" s="476"/>
      <c r="AM89" s="476"/>
      <c r="AN89" s="476"/>
      <c r="AO89" s="476"/>
      <c r="AP89" s="476"/>
      <c r="AQ89" s="476"/>
      <c r="AR89" s="476"/>
      <c r="AS89" s="476"/>
      <c r="AT89" s="476"/>
      <c r="AU89" s="476"/>
      <c r="AV89" s="476"/>
      <c r="AW89" s="476"/>
      <c r="AX89" s="476"/>
      <c r="AY89" s="476"/>
      <c r="AZ89" s="476"/>
      <c r="BA89" s="476"/>
      <c r="BB89" s="490" t="str">
        <f>IF(SH!C26&gt;0,"","No se anexa el formato de Situación Hacendaria o falta integrar información 2011.")</f>
        <v/>
      </c>
      <c r="BC89" s="491"/>
      <c r="BD89" s="491"/>
      <c r="BE89" s="491"/>
      <c r="BF89" s="491"/>
      <c r="BG89" s="491"/>
      <c r="BH89" s="491"/>
      <c r="BI89" s="491"/>
      <c r="BJ89" s="491"/>
      <c r="BK89" s="491"/>
      <c r="BL89" s="491"/>
      <c r="BM89" s="491"/>
      <c r="BN89" s="491"/>
      <c r="BO89" s="491"/>
      <c r="BP89" s="491"/>
      <c r="BQ89" s="491"/>
      <c r="BR89" s="491"/>
      <c r="BS89" s="491"/>
      <c r="BT89" s="491"/>
      <c r="BU89" s="491"/>
      <c r="BV89" s="491"/>
      <c r="BW89" s="492"/>
      <c r="BX89" s="178"/>
    </row>
    <row r="90" spans="1:76" ht="12.75" customHeight="1">
      <c r="A90" s="178"/>
      <c r="B90" s="502"/>
      <c r="C90" s="503"/>
      <c r="D90" s="503"/>
      <c r="E90" s="503"/>
      <c r="F90" s="503"/>
      <c r="G90" s="503"/>
      <c r="H90" s="503"/>
      <c r="I90" s="503"/>
      <c r="J90" s="503"/>
      <c r="K90" s="503"/>
      <c r="L90" s="503"/>
      <c r="M90" s="503"/>
      <c r="N90" s="503"/>
      <c r="O90" s="503"/>
      <c r="P90" s="503"/>
      <c r="Q90" s="503"/>
      <c r="R90" s="503"/>
      <c r="S90" s="504"/>
      <c r="T90" s="486"/>
      <c r="U90" s="486"/>
      <c r="V90" s="486"/>
      <c r="W90" s="475"/>
      <c r="X90" s="476"/>
      <c r="Y90" s="476"/>
      <c r="Z90" s="476"/>
      <c r="AA90" s="476"/>
      <c r="AB90" s="476"/>
      <c r="AC90" s="476"/>
      <c r="AD90" s="476"/>
      <c r="AE90" s="476"/>
      <c r="AF90" s="476"/>
      <c r="AG90" s="476"/>
      <c r="AH90" s="476"/>
      <c r="AI90" s="476"/>
      <c r="AJ90" s="476"/>
      <c r="AK90" s="476"/>
      <c r="AL90" s="476"/>
      <c r="AM90" s="476"/>
      <c r="AN90" s="476"/>
      <c r="AO90" s="476"/>
      <c r="AP90" s="476"/>
      <c r="AQ90" s="476"/>
      <c r="AR90" s="476"/>
      <c r="AS90" s="476"/>
      <c r="AT90" s="476"/>
      <c r="AU90" s="476"/>
      <c r="AV90" s="476"/>
      <c r="AW90" s="476"/>
      <c r="AX90" s="476"/>
      <c r="AY90" s="476"/>
      <c r="AZ90" s="476"/>
      <c r="BA90" s="476"/>
      <c r="BB90" s="493"/>
      <c r="BC90" s="494"/>
      <c r="BD90" s="494"/>
      <c r="BE90" s="494"/>
      <c r="BF90" s="494"/>
      <c r="BG90" s="494"/>
      <c r="BH90" s="494"/>
      <c r="BI90" s="494"/>
      <c r="BJ90" s="494"/>
      <c r="BK90" s="494"/>
      <c r="BL90" s="494"/>
      <c r="BM90" s="494"/>
      <c r="BN90" s="494"/>
      <c r="BO90" s="494"/>
      <c r="BP90" s="494"/>
      <c r="BQ90" s="494"/>
      <c r="BR90" s="494"/>
      <c r="BS90" s="494"/>
      <c r="BT90" s="494"/>
      <c r="BU90" s="494"/>
      <c r="BV90" s="494"/>
      <c r="BW90" s="495"/>
      <c r="BX90" s="178"/>
    </row>
    <row r="91" spans="1:76" ht="12.75" customHeight="1">
      <c r="A91" s="178"/>
      <c r="B91" s="502"/>
      <c r="C91" s="503"/>
      <c r="D91" s="503"/>
      <c r="E91" s="503"/>
      <c r="F91" s="503"/>
      <c r="G91" s="503"/>
      <c r="H91" s="503"/>
      <c r="I91" s="503"/>
      <c r="J91" s="503"/>
      <c r="K91" s="503"/>
      <c r="L91" s="503"/>
      <c r="M91" s="503"/>
      <c r="N91" s="503"/>
      <c r="O91" s="503"/>
      <c r="P91" s="503"/>
      <c r="Q91" s="503"/>
      <c r="R91" s="503"/>
      <c r="S91" s="504"/>
      <c r="T91" s="486"/>
      <c r="U91" s="486"/>
      <c r="V91" s="486"/>
      <c r="W91" s="476"/>
      <c r="X91" s="476"/>
      <c r="Y91" s="476"/>
      <c r="Z91" s="476"/>
      <c r="AA91" s="476"/>
      <c r="AB91" s="476"/>
      <c r="AC91" s="476"/>
      <c r="AD91" s="476"/>
      <c r="AE91" s="476"/>
      <c r="AF91" s="476"/>
      <c r="AG91" s="476"/>
      <c r="AH91" s="476"/>
      <c r="AI91" s="476"/>
      <c r="AJ91" s="476"/>
      <c r="AK91" s="476"/>
      <c r="AL91" s="476"/>
      <c r="AM91" s="476"/>
      <c r="AN91" s="476"/>
      <c r="AO91" s="476"/>
      <c r="AP91" s="476"/>
      <c r="AQ91" s="476"/>
      <c r="AR91" s="476"/>
      <c r="AS91" s="476"/>
      <c r="AT91" s="476"/>
      <c r="AU91" s="476"/>
      <c r="AV91" s="476"/>
      <c r="AW91" s="476"/>
      <c r="AX91" s="476"/>
      <c r="AY91" s="476"/>
      <c r="AZ91" s="476"/>
      <c r="BA91" s="476"/>
      <c r="BB91" s="493"/>
      <c r="BC91" s="494"/>
      <c r="BD91" s="494"/>
      <c r="BE91" s="494"/>
      <c r="BF91" s="494"/>
      <c r="BG91" s="494"/>
      <c r="BH91" s="494"/>
      <c r="BI91" s="494"/>
      <c r="BJ91" s="494"/>
      <c r="BK91" s="494"/>
      <c r="BL91" s="494"/>
      <c r="BM91" s="494"/>
      <c r="BN91" s="494"/>
      <c r="BO91" s="494"/>
      <c r="BP91" s="494"/>
      <c r="BQ91" s="494"/>
      <c r="BR91" s="494"/>
      <c r="BS91" s="494"/>
      <c r="BT91" s="494"/>
      <c r="BU91" s="494"/>
      <c r="BV91" s="494"/>
      <c r="BW91" s="495"/>
      <c r="BX91" s="178"/>
    </row>
    <row r="92" spans="1:76" ht="12.75" customHeight="1">
      <c r="A92" s="178"/>
      <c r="B92" s="502"/>
      <c r="C92" s="503"/>
      <c r="D92" s="503"/>
      <c r="E92" s="503"/>
      <c r="F92" s="503"/>
      <c r="G92" s="503"/>
      <c r="H92" s="503"/>
      <c r="I92" s="503"/>
      <c r="J92" s="503"/>
      <c r="K92" s="503"/>
      <c r="L92" s="503"/>
      <c r="M92" s="503"/>
      <c r="N92" s="503"/>
      <c r="O92" s="503"/>
      <c r="P92" s="503"/>
      <c r="Q92" s="503"/>
      <c r="R92" s="503"/>
      <c r="S92" s="504"/>
      <c r="T92" s="486"/>
      <c r="U92" s="486"/>
      <c r="V92" s="486"/>
      <c r="W92" s="476"/>
      <c r="X92" s="476"/>
      <c r="Y92" s="476"/>
      <c r="Z92" s="476"/>
      <c r="AA92" s="476"/>
      <c r="AB92" s="476"/>
      <c r="AC92" s="476"/>
      <c r="AD92" s="476"/>
      <c r="AE92" s="476"/>
      <c r="AF92" s="476"/>
      <c r="AG92" s="476"/>
      <c r="AH92" s="476"/>
      <c r="AI92" s="476"/>
      <c r="AJ92" s="476"/>
      <c r="AK92" s="476"/>
      <c r="AL92" s="476"/>
      <c r="AM92" s="476"/>
      <c r="AN92" s="476"/>
      <c r="AO92" s="476"/>
      <c r="AP92" s="476"/>
      <c r="AQ92" s="476"/>
      <c r="AR92" s="476"/>
      <c r="AS92" s="476"/>
      <c r="AT92" s="476"/>
      <c r="AU92" s="476"/>
      <c r="AV92" s="476"/>
      <c r="AW92" s="476"/>
      <c r="AX92" s="476"/>
      <c r="AY92" s="476"/>
      <c r="AZ92" s="476"/>
      <c r="BA92" s="476"/>
      <c r="BB92" s="496"/>
      <c r="BC92" s="497"/>
      <c r="BD92" s="497"/>
      <c r="BE92" s="497"/>
      <c r="BF92" s="497"/>
      <c r="BG92" s="497"/>
      <c r="BH92" s="497"/>
      <c r="BI92" s="497"/>
      <c r="BJ92" s="497"/>
      <c r="BK92" s="497"/>
      <c r="BL92" s="497"/>
      <c r="BM92" s="497"/>
      <c r="BN92" s="497"/>
      <c r="BO92" s="497"/>
      <c r="BP92" s="497"/>
      <c r="BQ92" s="497"/>
      <c r="BR92" s="497"/>
      <c r="BS92" s="497"/>
      <c r="BT92" s="497"/>
      <c r="BU92" s="497"/>
      <c r="BV92" s="497"/>
      <c r="BW92" s="498"/>
      <c r="BX92" s="178"/>
    </row>
    <row r="93" spans="1:76" ht="12.75" customHeight="1">
      <c r="A93" s="178"/>
      <c r="B93" s="502"/>
      <c r="C93" s="503"/>
      <c r="D93" s="503"/>
      <c r="E93" s="503"/>
      <c r="F93" s="503"/>
      <c r="G93" s="503"/>
      <c r="H93" s="503"/>
      <c r="I93" s="503"/>
      <c r="J93" s="503"/>
      <c r="K93" s="503"/>
      <c r="L93" s="503"/>
      <c r="M93" s="503"/>
      <c r="N93" s="503"/>
      <c r="O93" s="503"/>
      <c r="P93" s="503"/>
      <c r="Q93" s="503"/>
      <c r="R93" s="503"/>
      <c r="S93" s="504"/>
      <c r="T93" s="486">
        <v>1.2</v>
      </c>
      <c r="U93" s="486"/>
      <c r="V93" s="486"/>
      <c r="W93" s="475" t="s">
        <v>1322</v>
      </c>
      <c r="X93" s="476"/>
      <c r="Y93" s="476"/>
      <c r="Z93" s="476"/>
      <c r="AA93" s="476"/>
      <c r="AB93" s="476"/>
      <c r="AC93" s="476"/>
      <c r="AD93" s="476"/>
      <c r="AE93" s="476"/>
      <c r="AF93" s="476"/>
      <c r="AG93" s="476"/>
      <c r="AH93" s="476"/>
      <c r="AI93" s="476"/>
      <c r="AJ93" s="476"/>
      <c r="AK93" s="476"/>
      <c r="AL93" s="476"/>
      <c r="AM93" s="476"/>
      <c r="AN93" s="476"/>
      <c r="AO93" s="476"/>
      <c r="AP93" s="476"/>
      <c r="AQ93" s="476"/>
      <c r="AR93" s="476"/>
      <c r="AS93" s="476"/>
      <c r="AT93" s="476"/>
      <c r="AU93" s="476"/>
      <c r="AV93" s="476"/>
      <c r="AW93" s="476"/>
      <c r="AX93" s="476"/>
      <c r="AY93" s="476"/>
      <c r="AZ93" s="476"/>
      <c r="BA93" s="476"/>
      <c r="BB93" s="477" t="str">
        <f>IF(SH!E15=SH!E26,"","Los INGRESOS estimados son $"&amp;SH!E15&amp;" y en los EGRESOS es $"&amp;SH!E26&amp;", por lo que no existe equilibrio.")</f>
        <v/>
      </c>
      <c r="BC93" s="478"/>
      <c r="BD93" s="478"/>
      <c r="BE93" s="478"/>
      <c r="BF93" s="478"/>
      <c r="BG93" s="478"/>
      <c r="BH93" s="478"/>
      <c r="BI93" s="478"/>
      <c r="BJ93" s="478"/>
      <c r="BK93" s="478"/>
      <c r="BL93" s="478"/>
      <c r="BM93" s="478"/>
      <c r="BN93" s="478"/>
      <c r="BO93" s="478"/>
      <c r="BP93" s="478"/>
      <c r="BQ93" s="478"/>
      <c r="BR93" s="478"/>
      <c r="BS93" s="478"/>
      <c r="BT93" s="478"/>
      <c r="BU93" s="478"/>
      <c r="BV93" s="478"/>
      <c r="BW93" s="479"/>
      <c r="BX93" s="178"/>
    </row>
    <row r="94" spans="1:76" ht="12.75" customHeight="1">
      <c r="A94" s="178"/>
      <c r="B94" s="502"/>
      <c r="C94" s="503"/>
      <c r="D94" s="503"/>
      <c r="E94" s="503"/>
      <c r="F94" s="503"/>
      <c r="G94" s="503"/>
      <c r="H94" s="503"/>
      <c r="I94" s="503"/>
      <c r="J94" s="503"/>
      <c r="K94" s="503"/>
      <c r="L94" s="503"/>
      <c r="M94" s="503"/>
      <c r="N94" s="503"/>
      <c r="O94" s="503"/>
      <c r="P94" s="503"/>
      <c r="Q94" s="503"/>
      <c r="R94" s="503"/>
      <c r="S94" s="504"/>
      <c r="T94" s="486"/>
      <c r="U94" s="486"/>
      <c r="V94" s="486"/>
      <c r="W94" s="476"/>
      <c r="X94" s="476"/>
      <c r="Y94" s="476"/>
      <c r="Z94" s="476"/>
      <c r="AA94" s="476"/>
      <c r="AB94" s="476"/>
      <c r="AC94" s="476"/>
      <c r="AD94" s="476"/>
      <c r="AE94" s="476"/>
      <c r="AF94" s="476"/>
      <c r="AG94" s="476"/>
      <c r="AH94" s="476"/>
      <c r="AI94" s="476"/>
      <c r="AJ94" s="476"/>
      <c r="AK94" s="476"/>
      <c r="AL94" s="476"/>
      <c r="AM94" s="476"/>
      <c r="AN94" s="476"/>
      <c r="AO94" s="476"/>
      <c r="AP94" s="476"/>
      <c r="AQ94" s="476"/>
      <c r="AR94" s="476"/>
      <c r="AS94" s="476"/>
      <c r="AT94" s="476"/>
      <c r="AU94" s="476"/>
      <c r="AV94" s="476"/>
      <c r="AW94" s="476"/>
      <c r="AX94" s="476"/>
      <c r="AY94" s="476"/>
      <c r="AZ94" s="476"/>
      <c r="BA94" s="476"/>
      <c r="BB94" s="480"/>
      <c r="BC94" s="481"/>
      <c r="BD94" s="481"/>
      <c r="BE94" s="481"/>
      <c r="BF94" s="481"/>
      <c r="BG94" s="481"/>
      <c r="BH94" s="481"/>
      <c r="BI94" s="481"/>
      <c r="BJ94" s="481"/>
      <c r="BK94" s="481"/>
      <c r="BL94" s="481"/>
      <c r="BM94" s="481"/>
      <c r="BN94" s="481"/>
      <c r="BO94" s="481"/>
      <c r="BP94" s="481"/>
      <c r="BQ94" s="481"/>
      <c r="BR94" s="481"/>
      <c r="BS94" s="481"/>
      <c r="BT94" s="481"/>
      <c r="BU94" s="481"/>
      <c r="BV94" s="481"/>
      <c r="BW94" s="482"/>
      <c r="BX94" s="178"/>
    </row>
    <row r="95" spans="1:76" ht="12.75" customHeight="1">
      <c r="A95" s="178"/>
      <c r="B95" s="502"/>
      <c r="C95" s="503"/>
      <c r="D95" s="503"/>
      <c r="E95" s="503"/>
      <c r="F95" s="503"/>
      <c r="G95" s="503"/>
      <c r="H95" s="503"/>
      <c r="I95" s="503"/>
      <c r="J95" s="503"/>
      <c r="K95" s="503"/>
      <c r="L95" s="503"/>
      <c r="M95" s="503"/>
      <c r="N95" s="503"/>
      <c r="O95" s="503"/>
      <c r="P95" s="503"/>
      <c r="Q95" s="503"/>
      <c r="R95" s="503"/>
      <c r="S95" s="504"/>
      <c r="T95" s="486"/>
      <c r="U95" s="486"/>
      <c r="V95" s="486"/>
      <c r="W95" s="476"/>
      <c r="X95" s="476"/>
      <c r="Y95" s="476"/>
      <c r="Z95" s="476"/>
      <c r="AA95" s="476"/>
      <c r="AB95" s="476"/>
      <c r="AC95" s="476"/>
      <c r="AD95" s="476"/>
      <c r="AE95" s="476"/>
      <c r="AF95" s="476"/>
      <c r="AG95" s="476"/>
      <c r="AH95" s="476"/>
      <c r="AI95" s="476"/>
      <c r="AJ95" s="476"/>
      <c r="AK95" s="476"/>
      <c r="AL95" s="476"/>
      <c r="AM95" s="476"/>
      <c r="AN95" s="476"/>
      <c r="AO95" s="476"/>
      <c r="AP95" s="476"/>
      <c r="AQ95" s="476"/>
      <c r="AR95" s="476"/>
      <c r="AS95" s="476"/>
      <c r="AT95" s="476"/>
      <c r="AU95" s="476"/>
      <c r="AV95" s="476"/>
      <c r="AW95" s="476"/>
      <c r="AX95" s="476"/>
      <c r="AY95" s="476"/>
      <c r="AZ95" s="476"/>
      <c r="BA95" s="476"/>
      <c r="BB95" s="480"/>
      <c r="BC95" s="481"/>
      <c r="BD95" s="481"/>
      <c r="BE95" s="481"/>
      <c r="BF95" s="481"/>
      <c r="BG95" s="481"/>
      <c r="BH95" s="481"/>
      <c r="BI95" s="481"/>
      <c r="BJ95" s="481"/>
      <c r="BK95" s="481"/>
      <c r="BL95" s="481"/>
      <c r="BM95" s="481"/>
      <c r="BN95" s="481"/>
      <c r="BO95" s="481"/>
      <c r="BP95" s="481"/>
      <c r="BQ95" s="481"/>
      <c r="BR95" s="481"/>
      <c r="BS95" s="481"/>
      <c r="BT95" s="481"/>
      <c r="BU95" s="481"/>
      <c r="BV95" s="481"/>
      <c r="BW95" s="482"/>
      <c r="BX95" s="178"/>
    </row>
    <row r="96" spans="1:76" ht="12.75" customHeight="1">
      <c r="A96" s="178"/>
      <c r="B96" s="505"/>
      <c r="C96" s="506"/>
      <c r="D96" s="506"/>
      <c r="E96" s="506"/>
      <c r="F96" s="506"/>
      <c r="G96" s="506"/>
      <c r="H96" s="506"/>
      <c r="I96" s="506"/>
      <c r="J96" s="506"/>
      <c r="K96" s="506"/>
      <c r="L96" s="506"/>
      <c r="M96" s="506"/>
      <c r="N96" s="506"/>
      <c r="O96" s="506"/>
      <c r="P96" s="506"/>
      <c r="Q96" s="506"/>
      <c r="R96" s="506"/>
      <c r="S96" s="507"/>
      <c r="T96" s="486"/>
      <c r="U96" s="486"/>
      <c r="V96" s="486"/>
      <c r="W96" s="476"/>
      <c r="X96" s="476"/>
      <c r="Y96" s="476"/>
      <c r="Z96" s="476"/>
      <c r="AA96" s="476"/>
      <c r="AB96" s="476"/>
      <c r="AC96" s="476"/>
      <c r="AD96" s="476"/>
      <c r="AE96" s="476"/>
      <c r="AF96" s="476"/>
      <c r="AG96" s="476"/>
      <c r="AH96" s="476"/>
      <c r="AI96" s="476"/>
      <c r="AJ96" s="476"/>
      <c r="AK96" s="476"/>
      <c r="AL96" s="476"/>
      <c r="AM96" s="476"/>
      <c r="AN96" s="476"/>
      <c r="AO96" s="476"/>
      <c r="AP96" s="476"/>
      <c r="AQ96" s="476"/>
      <c r="AR96" s="476"/>
      <c r="AS96" s="476"/>
      <c r="AT96" s="476"/>
      <c r="AU96" s="476"/>
      <c r="AV96" s="476"/>
      <c r="AW96" s="476"/>
      <c r="AX96" s="476"/>
      <c r="AY96" s="476"/>
      <c r="AZ96" s="476"/>
      <c r="BA96" s="476"/>
      <c r="BB96" s="483"/>
      <c r="BC96" s="484"/>
      <c r="BD96" s="484"/>
      <c r="BE96" s="484"/>
      <c r="BF96" s="484"/>
      <c r="BG96" s="484"/>
      <c r="BH96" s="484"/>
      <c r="BI96" s="484"/>
      <c r="BJ96" s="484"/>
      <c r="BK96" s="484"/>
      <c r="BL96" s="484"/>
      <c r="BM96" s="484"/>
      <c r="BN96" s="484"/>
      <c r="BO96" s="484"/>
      <c r="BP96" s="484"/>
      <c r="BQ96" s="484"/>
      <c r="BR96" s="484"/>
      <c r="BS96" s="484"/>
      <c r="BT96" s="484"/>
      <c r="BU96" s="484"/>
      <c r="BV96" s="484"/>
      <c r="BW96" s="485"/>
      <c r="BX96" s="178"/>
    </row>
    <row r="97" spans="1:76" ht="12.75" customHeight="1">
      <c r="A97" s="178"/>
      <c r="B97" s="499" t="s">
        <v>1818</v>
      </c>
      <c r="C97" s="500"/>
      <c r="D97" s="500"/>
      <c r="E97" s="500"/>
      <c r="F97" s="500"/>
      <c r="G97" s="500"/>
      <c r="H97" s="500"/>
      <c r="I97" s="500"/>
      <c r="J97" s="500"/>
      <c r="K97" s="500"/>
      <c r="L97" s="500"/>
      <c r="M97" s="500"/>
      <c r="N97" s="500"/>
      <c r="O97" s="500"/>
      <c r="P97" s="500"/>
      <c r="Q97" s="500"/>
      <c r="R97" s="500"/>
      <c r="S97" s="501"/>
      <c r="T97" s="486">
        <v>2.1</v>
      </c>
      <c r="U97" s="486"/>
      <c r="V97" s="486"/>
      <c r="W97" s="475" t="s">
        <v>1350</v>
      </c>
      <c r="X97" s="476"/>
      <c r="Y97" s="476"/>
      <c r="Z97" s="476"/>
      <c r="AA97" s="476"/>
      <c r="AB97" s="476"/>
      <c r="AC97" s="476"/>
      <c r="AD97" s="476"/>
      <c r="AE97" s="476"/>
      <c r="AF97" s="476"/>
      <c r="AG97" s="476"/>
      <c r="AH97" s="476"/>
      <c r="AI97" s="476"/>
      <c r="AJ97" s="476"/>
      <c r="AK97" s="476"/>
      <c r="AL97" s="476"/>
      <c r="AM97" s="476"/>
      <c r="AN97" s="476"/>
      <c r="AO97" s="476"/>
      <c r="AP97" s="476"/>
      <c r="AQ97" s="476"/>
      <c r="AR97" s="476"/>
      <c r="AS97" s="476"/>
      <c r="AT97" s="476"/>
      <c r="AU97" s="476"/>
      <c r="AV97" s="476"/>
      <c r="AW97" s="476"/>
      <c r="AX97" s="476"/>
      <c r="AY97" s="476"/>
      <c r="AZ97" s="476"/>
      <c r="BA97" s="476"/>
      <c r="BB97" s="490" t="str">
        <f>IF('I-TI'!P341&gt;0,"","No se anexa el formato de Presupuesto de Ingresos Económico por fuente de Financiamiento y concepto o falta integrar información.")</f>
        <v/>
      </c>
      <c r="BC97" s="491"/>
      <c r="BD97" s="491"/>
      <c r="BE97" s="491"/>
      <c r="BF97" s="491"/>
      <c r="BG97" s="491"/>
      <c r="BH97" s="491"/>
      <c r="BI97" s="491"/>
      <c r="BJ97" s="491"/>
      <c r="BK97" s="491"/>
      <c r="BL97" s="491"/>
      <c r="BM97" s="491"/>
      <c r="BN97" s="491"/>
      <c r="BO97" s="491"/>
      <c r="BP97" s="491"/>
      <c r="BQ97" s="491"/>
      <c r="BR97" s="491"/>
      <c r="BS97" s="491"/>
      <c r="BT97" s="491"/>
      <c r="BU97" s="491"/>
      <c r="BV97" s="491"/>
      <c r="BW97" s="492"/>
      <c r="BX97" s="178"/>
    </row>
    <row r="98" spans="1:76" ht="12.75" customHeight="1">
      <c r="A98" s="178"/>
      <c r="B98" s="502"/>
      <c r="C98" s="503"/>
      <c r="D98" s="503"/>
      <c r="E98" s="503"/>
      <c r="F98" s="503"/>
      <c r="G98" s="503"/>
      <c r="H98" s="503"/>
      <c r="I98" s="503"/>
      <c r="J98" s="503"/>
      <c r="K98" s="503"/>
      <c r="L98" s="503"/>
      <c r="M98" s="503"/>
      <c r="N98" s="503"/>
      <c r="O98" s="503"/>
      <c r="P98" s="503"/>
      <c r="Q98" s="503"/>
      <c r="R98" s="503"/>
      <c r="S98" s="504"/>
      <c r="T98" s="486"/>
      <c r="U98" s="486"/>
      <c r="V98" s="486"/>
      <c r="W98" s="475"/>
      <c r="X98" s="476"/>
      <c r="Y98" s="476"/>
      <c r="Z98" s="476"/>
      <c r="AA98" s="476"/>
      <c r="AB98" s="476"/>
      <c r="AC98" s="476"/>
      <c r="AD98" s="476"/>
      <c r="AE98" s="476"/>
      <c r="AF98" s="476"/>
      <c r="AG98" s="476"/>
      <c r="AH98" s="476"/>
      <c r="AI98" s="476"/>
      <c r="AJ98" s="476"/>
      <c r="AK98" s="476"/>
      <c r="AL98" s="476"/>
      <c r="AM98" s="476"/>
      <c r="AN98" s="476"/>
      <c r="AO98" s="476"/>
      <c r="AP98" s="476"/>
      <c r="AQ98" s="476"/>
      <c r="AR98" s="476"/>
      <c r="AS98" s="476"/>
      <c r="AT98" s="476"/>
      <c r="AU98" s="476"/>
      <c r="AV98" s="476"/>
      <c r="AW98" s="476"/>
      <c r="AX98" s="476"/>
      <c r="AY98" s="476"/>
      <c r="AZ98" s="476"/>
      <c r="BA98" s="476"/>
      <c r="BB98" s="493"/>
      <c r="BC98" s="494"/>
      <c r="BD98" s="494"/>
      <c r="BE98" s="494"/>
      <c r="BF98" s="494"/>
      <c r="BG98" s="494"/>
      <c r="BH98" s="494"/>
      <c r="BI98" s="494"/>
      <c r="BJ98" s="494"/>
      <c r="BK98" s="494"/>
      <c r="BL98" s="494"/>
      <c r="BM98" s="494"/>
      <c r="BN98" s="494"/>
      <c r="BO98" s="494"/>
      <c r="BP98" s="494"/>
      <c r="BQ98" s="494"/>
      <c r="BR98" s="494"/>
      <c r="BS98" s="494"/>
      <c r="BT98" s="494"/>
      <c r="BU98" s="494"/>
      <c r="BV98" s="494"/>
      <c r="BW98" s="495"/>
      <c r="BX98" s="178"/>
    </row>
    <row r="99" spans="1:76" ht="12.75" customHeight="1">
      <c r="A99" s="178"/>
      <c r="B99" s="502"/>
      <c r="C99" s="503"/>
      <c r="D99" s="503"/>
      <c r="E99" s="503"/>
      <c r="F99" s="503"/>
      <c r="G99" s="503"/>
      <c r="H99" s="503"/>
      <c r="I99" s="503"/>
      <c r="J99" s="503"/>
      <c r="K99" s="503"/>
      <c r="L99" s="503"/>
      <c r="M99" s="503"/>
      <c r="N99" s="503"/>
      <c r="O99" s="503"/>
      <c r="P99" s="503"/>
      <c r="Q99" s="503"/>
      <c r="R99" s="503"/>
      <c r="S99" s="504"/>
      <c r="T99" s="486"/>
      <c r="U99" s="486"/>
      <c r="V99" s="486"/>
      <c r="W99" s="476"/>
      <c r="X99" s="476"/>
      <c r="Y99" s="476"/>
      <c r="Z99" s="476"/>
      <c r="AA99" s="476"/>
      <c r="AB99" s="476"/>
      <c r="AC99" s="476"/>
      <c r="AD99" s="476"/>
      <c r="AE99" s="476"/>
      <c r="AF99" s="476"/>
      <c r="AG99" s="476"/>
      <c r="AH99" s="476"/>
      <c r="AI99" s="476"/>
      <c r="AJ99" s="476"/>
      <c r="AK99" s="476"/>
      <c r="AL99" s="476"/>
      <c r="AM99" s="476"/>
      <c r="AN99" s="476"/>
      <c r="AO99" s="476"/>
      <c r="AP99" s="476"/>
      <c r="AQ99" s="476"/>
      <c r="AR99" s="476"/>
      <c r="AS99" s="476"/>
      <c r="AT99" s="476"/>
      <c r="AU99" s="476"/>
      <c r="AV99" s="476"/>
      <c r="AW99" s="476"/>
      <c r="AX99" s="476"/>
      <c r="AY99" s="476"/>
      <c r="AZ99" s="476"/>
      <c r="BA99" s="476"/>
      <c r="BB99" s="493"/>
      <c r="BC99" s="494"/>
      <c r="BD99" s="494"/>
      <c r="BE99" s="494"/>
      <c r="BF99" s="494"/>
      <c r="BG99" s="494"/>
      <c r="BH99" s="494"/>
      <c r="BI99" s="494"/>
      <c r="BJ99" s="494"/>
      <c r="BK99" s="494"/>
      <c r="BL99" s="494"/>
      <c r="BM99" s="494"/>
      <c r="BN99" s="494"/>
      <c r="BO99" s="494"/>
      <c r="BP99" s="494"/>
      <c r="BQ99" s="494"/>
      <c r="BR99" s="494"/>
      <c r="BS99" s="494"/>
      <c r="BT99" s="494"/>
      <c r="BU99" s="494"/>
      <c r="BV99" s="494"/>
      <c r="BW99" s="495"/>
      <c r="BX99" s="178"/>
    </row>
    <row r="100" spans="1:76" ht="12.75" customHeight="1">
      <c r="A100" s="178"/>
      <c r="B100" s="502"/>
      <c r="C100" s="503"/>
      <c r="D100" s="503"/>
      <c r="E100" s="503"/>
      <c r="F100" s="503"/>
      <c r="G100" s="503"/>
      <c r="H100" s="503"/>
      <c r="I100" s="503"/>
      <c r="J100" s="503"/>
      <c r="K100" s="503"/>
      <c r="L100" s="503"/>
      <c r="M100" s="503"/>
      <c r="N100" s="503"/>
      <c r="O100" s="503"/>
      <c r="P100" s="503"/>
      <c r="Q100" s="503"/>
      <c r="R100" s="503"/>
      <c r="S100" s="504"/>
      <c r="T100" s="486"/>
      <c r="U100" s="486"/>
      <c r="V100" s="486"/>
      <c r="W100" s="476"/>
      <c r="X100" s="476"/>
      <c r="Y100" s="476"/>
      <c r="Z100" s="476"/>
      <c r="AA100" s="476"/>
      <c r="AB100" s="476"/>
      <c r="AC100" s="476"/>
      <c r="AD100" s="476"/>
      <c r="AE100" s="476"/>
      <c r="AF100" s="476"/>
      <c r="AG100" s="476"/>
      <c r="AH100" s="476"/>
      <c r="AI100" s="476"/>
      <c r="AJ100" s="476"/>
      <c r="AK100" s="476"/>
      <c r="AL100" s="476"/>
      <c r="AM100" s="476"/>
      <c r="AN100" s="476"/>
      <c r="AO100" s="476"/>
      <c r="AP100" s="476"/>
      <c r="AQ100" s="476"/>
      <c r="AR100" s="476"/>
      <c r="AS100" s="476"/>
      <c r="AT100" s="476"/>
      <c r="AU100" s="476"/>
      <c r="AV100" s="476"/>
      <c r="AW100" s="476"/>
      <c r="AX100" s="476"/>
      <c r="AY100" s="476"/>
      <c r="AZ100" s="476"/>
      <c r="BA100" s="476"/>
      <c r="BB100" s="496"/>
      <c r="BC100" s="497"/>
      <c r="BD100" s="497"/>
      <c r="BE100" s="497"/>
      <c r="BF100" s="497"/>
      <c r="BG100" s="497"/>
      <c r="BH100" s="497"/>
      <c r="BI100" s="497"/>
      <c r="BJ100" s="497"/>
      <c r="BK100" s="497"/>
      <c r="BL100" s="497"/>
      <c r="BM100" s="497"/>
      <c r="BN100" s="497"/>
      <c r="BO100" s="497"/>
      <c r="BP100" s="497"/>
      <c r="BQ100" s="497"/>
      <c r="BR100" s="497"/>
      <c r="BS100" s="497"/>
      <c r="BT100" s="497"/>
      <c r="BU100" s="497"/>
      <c r="BV100" s="497"/>
      <c r="BW100" s="498"/>
      <c r="BX100" s="178"/>
    </row>
    <row r="101" spans="1:76" ht="12.75" customHeight="1">
      <c r="A101" s="178"/>
      <c r="B101" s="502"/>
      <c r="C101" s="503"/>
      <c r="D101" s="503"/>
      <c r="E101" s="503"/>
      <c r="F101" s="503"/>
      <c r="G101" s="503"/>
      <c r="H101" s="503"/>
      <c r="I101" s="503"/>
      <c r="J101" s="503"/>
      <c r="K101" s="503"/>
      <c r="L101" s="503"/>
      <c r="M101" s="503"/>
      <c r="N101" s="503"/>
      <c r="O101" s="503"/>
      <c r="P101" s="503"/>
      <c r="Q101" s="503"/>
      <c r="R101" s="503"/>
      <c r="S101" s="504"/>
      <c r="T101" s="486">
        <v>2.2000000000000002</v>
      </c>
      <c r="U101" s="486"/>
      <c r="V101" s="486"/>
      <c r="W101" s="475" t="s">
        <v>1323</v>
      </c>
      <c r="X101" s="476"/>
      <c r="Y101" s="476"/>
      <c r="Z101" s="476"/>
      <c r="AA101" s="476"/>
      <c r="AB101" s="476"/>
      <c r="AC101" s="476"/>
      <c r="AD101" s="476"/>
      <c r="AE101" s="476"/>
      <c r="AF101" s="476"/>
      <c r="AG101" s="476"/>
      <c r="AH101" s="476"/>
      <c r="AI101" s="476"/>
      <c r="AJ101" s="476"/>
      <c r="AK101" s="476"/>
      <c r="AL101" s="476"/>
      <c r="AM101" s="476"/>
      <c r="AN101" s="476"/>
      <c r="AO101" s="476"/>
      <c r="AP101" s="476"/>
      <c r="AQ101" s="476"/>
      <c r="AR101" s="476"/>
      <c r="AS101" s="476"/>
      <c r="AT101" s="476"/>
      <c r="AU101" s="476"/>
      <c r="AV101" s="476"/>
      <c r="AW101" s="476"/>
      <c r="AX101" s="476"/>
      <c r="AY101" s="476"/>
      <c r="AZ101" s="476"/>
      <c r="BA101" s="476"/>
      <c r="BB101" s="490" t="str">
        <f>IF(N6="H. Ayuntamiento",IF(H4=0,"","En la estimación de los Ingresos se dejo de presupuestar en algunos de los rubros que integran las partidas: "&amp;IF('I-TI'!I346&lt;1,"11100 ",)&amp;IF('I-TI'!I347&lt;1,"12100 ",)&amp;IF('I-TI'!I348&lt;1,"12200 ",)&amp;IF('I-TI'!I349&lt;1,"12300 ",)&amp;IF('I-TI'!I350&lt;1,"17100 ",)&amp;IF('I-TI'!I351&lt;1,"43100 ",)&amp;IF('I-TI'!I352&lt;1,"43200 ",)&amp;IF('I-TI'!I353&lt;1,"44100 ",)&amp;IF('I-TI'!I354&lt;1,"44200 ",)&amp;IF('I-TI'!I355&lt;1,"44300 ",)&amp;IF('I-TI'!I356&lt;1,"45100 ",)&amp;IF('I-TI'!I357&lt;1,"61100 ",)&amp;IF('I-TI'!I358&lt;1,"81100 ",)&amp;IF('I-TI'!I359&lt;1," 82100",)),"")</f>
        <v/>
      </c>
      <c r="BC101" s="491"/>
      <c r="BD101" s="491"/>
      <c r="BE101" s="491"/>
      <c r="BF101" s="491"/>
      <c r="BG101" s="491"/>
      <c r="BH101" s="491"/>
      <c r="BI101" s="491"/>
      <c r="BJ101" s="491"/>
      <c r="BK101" s="491"/>
      <c r="BL101" s="491"/>
      <c r="BM101" s="491"/>
      <c r="BN101" s="491"/>
      <c r="BO101" s="491"/>
      <c r="BP101" s="491"/>
      <c r="BQ101" s="491"/>
      <c r="BR101" s="491"/>
      <c r="BS101" s="491"/>
      <c r="BT101" s="491"/>
      <c r="BU101" s="491"/>
      <c r="BV101" s="491"/>
      <c r="BW101" s="492"/>
      <c r="BX101" s="178"/>
    </row>
    <row r="102" spans="1:76" ht="12.75" customHeight="1">
      <c r="A102" s="178"/>
      <c r="B102" s="502"/>
      <c r="C102" s="503"/>
      <c r="D102" s="503"/>
      <c r="E102" s="503"/>
      <c r="F102" s="503"/>
      <c r="G102" s="503"/>
      <c r="H102" s="503"/>
      <c r="I102" s="503"/>
      <c r="J102" s="503"/>
      <c r="K102" s="503"/>
      <c r="L102" s="503"/>
      <c r="M102" s="503"/>
      <c r="N102" s="503"/>
      <c r="O102" s="503"/>
      <c r="P102" s="503"/>
      <c r="Q102" s="503"/>
      <c r="R102" s="503"/>
      <c r="S102" s="504"/>
      <c r="T102" s="486"/>
      <c r="U102" s="486"/>
      <c r="V102" s="486"/>
      <c r="W102" s="476"/>
      <c r="X102" s="476"/>
      <c r="Y102" s="476"/>
      <c r="Z102" s="476"/>
      <c r="AA102" s="476"/>
      <c r="AB102" s="476"/>
      <c r="AC102" s="476"/>
      <c r="AD102" s="476"/>
      <c r="AE102" s="476"/>
      <c r="AF102" s="476"/>
      <c r="AG102" s="476"/>
      <c r="AH102" s="476"/>
      <c r="AI102" s="476"/>
      <c r="AJ102" s="476"/>
      <c r="AK102" s="476"/>
      <c r="AL102" s="476"/>
      <c r="AM102" s="476"/>
      <c r="AN102" s="476"/>
      <c r="AO102" s="476"/>
      <c r="AP102" s="476"/>
      <c r="AQ102" s="476"/>
      <c r="AR102" s="476"/>
      <c r="AS102" s="476"/>
      <c r="AT102" s="476"/>
      <c r="AU102" s="476"/>
      <c r="AV102" s="476"/>
      <c r="AW102" s="476"/>
      <c r="AX102" s="476"/>
      <c r="AY102" s="476"/>
      <c r="AZ102" s="476"/>
      <c r="BA102" s="476"/>
      <c r="BB102" s="493"/>
      <c r="BC102" s="494"/>
      <c r="BD102" s="494"/>
      <c r="BE102" s="494"/>
      <c r="BF102" s="494"/>
      <c r="BG102" s="494"/>
      <c r="BH102" s="494"/>
      <c r="BI102" s="494"/>
      <c r="BJ102" s="494"/>
      <c r="BK102" s="494"/>
      <c r="BL102" s="494"/>
      <c r="BM102" s="494"/>
      <c r="BN102" s="494"/>
      <c r="BO102" s="494"/>
      <c r="BP102" s="494"/>
      <c r="BQ102" s="494"/>
      <c r="BR102" s="494"/>
      <c r="BS102" s="494"/>
      <c r="BT102" s="494"/>
      <c r="BU102" s="494"/>
      <c r="BV102" s="494"/>
      <c r="BW102" s="495"/>
      <c r="BX102" s="178"/>
    </row>
    <row r="103" spans="1:76" ht="12.75" customHeight="1">
      <c r="A103" s="178"/>
      <c r="B103" s="502"/>
      <c r="C103" s="503"/>
      <c r="D103" s="503"/>
      <c r="E103" s="503"/>
      <c r="F103" s="503"/>
      <c r="G103" s="503"/>
      <c r="H103" s="503"/>
      <c r="I103" s="503"/>
      <c r="J103" s="503"/>
      <c r="K103" s="503"/>
      <c r="L103" s="503"/>
      <c r="M103" s="503"/>
      <c r="N103" s="503"/>
      <c r="O103" s="503"/>
      <c r="P103" s="503"/>
      <c r="Q103" s="503"/>
      <c r="R103" s="503"/>
      <c r="S103" s="504"/>
      <c r="T103" s="486"/>
      <c r="U103" s="486"/>
      <c r="V103" s="486"/>
      <c r="W103" s="476"/>
      <c r="X103" s="476"/>
      <c r="Y103" s="476"/>
      <c r="Z103" s="476"/>
      <c r="AA103" s="476"/>
      <c r="AB103" s="476"/>
      <c r="AC103" s="476"/>
      <c r="AD103" s="476"/>
      <c r="AE103" s="476"/>
      <c r="AF103" s="476"/>
      <c r="AG103" s="476"/>
      <c r="AH103" s="476"/>
      <c r="AI103" s="476"/>
      <c r="AJ103" s="476"/>
      <c r="AK103" s="476"/>
      <c r="AL103" s="476"/>
      <c r="AM103" s="476"/>
      <c r="AN103" s="476"/>
      <c r="AO103" s="476"/>
      <c r="AP103" s="476"/>
      <c r="AQ103" s="476"/>
      <c r="AR103" s="476"/>
      <c r="AS103" s="476"/>
      <c r="AT103" s="476"/>
      <c r="AU103" s="476"/>
      <c r="AV103" s="476"/>
      <c r="AW103" s="476"/>
      <c r="AX103" s="476"/>
      <c r="AY103" s="476"/>
      <c r="AZ103" s="476"/>
      <c r="BA103" s="476"/>
      <c r="BB103" s="493"/>
      <c r="BC103" s="494"/>
      <c r="BD103" s="494"/>
      <c r="BE103" s="494"/>
      <c r="BF103" s="494"/>
      <c r="BG103" s="494"/>
      <c r="BH103" s="494"/>
      <c r="BI103" s="494"/>
      <c r="BJ103" s="494"/>
      <c r="BK103" s="494"/>
      <c r="BL103" s="494"/>
      <c r="BM103" s="494"/>
      <c r="BN103" s="494"/>
      <c r="BO103" s="494"/>
      <c r="BP103" s="494"/>
      <c r="BQ103" s="494"/>
      <c r="BR103" s="494"/>
      <c r="BS103" s="494"/>
      <c r="BT103" s="494"/>
      <c r="BU103" s="494"/>
      <c r="BV103" s="494"/>
      <c r="BW103" s="495"/>
      <c r="BX103" s="178"/>
    </row>
    <row r="104" spans="1:76" ht="12.75" customHeight="1">
      <c r="A104" s="178"/>
      <c r="B104" s="502"/>
      <c r="C104" s="503"/>
      <c r="D104" s="503"/>
      <c r="E104" s="503"/>
      <c r="F104" s="503"/>
      <c r="G104" s="503"/>
      <c r="H104" s="503"/>
      <c r="I104" s="503"/>
      <c r="J104" s="503"/>
      <c r="K104" s="503"/>
      <c r="L104" s="503"/>
      <c r="M104" s="503"/>
      <c r="N104" s="503"/>
      <c r="O104" s="503"/>
      <c r="P104" s="503"/>
      <c r="Q104" s="503"/>
      <c r="R104" s="503"/>
      <c r="S104" s="504"/>
      <c r="T104" s="486"/>
      <c r="U104" s="486"/>
      <c r="V104" s="486"/>
      <c r="W104" s="476"/>
      <c r="X104" s="476"/>
      <c r="Y104" s="476"/>
      <c r="Z104" s="476"/>
      <c r="AA104" s="476"/>
      <c r="AB104" s="476"/>
      <c r="AC104" s="476"/>
      <c r="AD104" s="476"/>
      <c r="AE104" s="476"/>
      <c r="AF104" s="476"/>
      <c r="AG104" s="476"/>
      <c r="AH104" s="476"/>
      <c r="AI104" s="476"/>
      <c r="AJ104" s="476"/>
      <c r="AK104" s="476"/>
      <c r="AL104" s="476"/>
      <c r="AM104" s="476"/>
      <c r="AN104" s="476"/>
      <c r="AO104" s="476"/>
      <c r="AP104" s="476"/>
      <c r="AQ104" s="476"/>
      <c r="AR104" s="476"/>
      <c r="AS104" s="476"/>
      <c r="AT104" s="476"/>
      <c r="AU104" s="476"/>
      <c r="AV104" s="476"/>
      <c r="AW104" s="476"/>
      <c r="AX104" s="476"/>
      <c r="AY104" s="476"/>
      <c r="AZ104" s="476"/>
      <c r="BA104" s="476"/>
      <c r="BB104" s="496"/>
      <c r="BC104" s="497"/>
      <c r="BD104" s="497"/>
      <c r="BE104" s="497"/>
      <c r="BF104" s="497"/>
      <c r="BG104" s="497"/>
      <c r="BH104" s="497"/>
      <c r="BI104" s="497"/>
      <c r="BJ104" s="497"/>
      <c r="BK104" s="497"/>
      <c r="BL104" s="497"/>
      <c r="BM104" s="497"/>
      <c r="BN104" s="497"/>
      <c r="BO104" s="497"/>
      <c r="BP104" s="497"/>
      <c r="BQ104" s="497"/>
      <c r="BR104" s="497"/>
      <c r="BS104" s="497"/>
      <c r="BT104" s="497"/>
      <c r="BU104" s="497"/>
      <c r="BV104" s="497"/>
      <c r="BW104" s="498"/>
      <c r="BX104" s="178"/>
    </row>
    <row r="105" spans="1:76" ht="12.75" customHeight="1">
      <c r="A105" s="178"/>
      <c r="B105" s="502"/>
      <c r="C105" s="503"/>
      <c r="D105" s="503"/>
      <c r="E105" s="503"/>
      <c r="F105" s="503"/>
      <c r="G105" s="503"/>
      <c r="H105" s="503"/>
      <c r="I105" s="503"/>
      <c r="J105" s="503"/>
      <c r="K105" s="503"/>
      <c r="L105" s="503"/>
      <c r="M105" s="503"/>
      <c r="N105" s="503"/>
      <c r="O105" s="503"/>
      <c r="P105" s="503"/>
      <c r="Q105" s="503"/>
      <c r="R105" s="503"/>
      <c r="S105" s="504"/>
      <c r="T105" s="486">
        <v>2.2999999999999998</v>
      </c>
      <c r="U105" s="486"/>
      <c r="V105" s="486"/>
      <c r="W105" s="475" t="s">
        <v>1819</v>
      </c>
      <c r="X105" s="476"/>
      <c r="Y105" s="476"/>
      <c r="Z105" s="476"/>
      <c r="AA105" s="476"/>
      <c r="AB105" s="476"/>
      <c r="AC105" s="476"/>
      <c r="AD105" s="476"/>
      <c r="AE105" s="476"/>
      <c r="AF105" s="476"/>
      <c r="AG105" s="476"/>
      <c r="AH105" s="476"/>
      <c r="AI105" s="476"/>
      <c r="AJ105" s="476"/>
      <c r="AK105" s="476"/>
      <c r="AL105" s="476"/>
      <c r="AM105" s="476"/>
      <c r="AN105" s="476"/>
      <c r="AO105" s="476"/>
      <c r="AP105" s="476"/>
      <c r="AQ105" s="476"/>
      <c r="AR105" s="476"/>
      <c r="AS105" s="476"/>
      <c r="AT105" s="476"/>
      <c r="AU105" s="476"/>
      <c r="AV105" s="476"/>
      <c r="AW105" s="476"/>
      <c r="AX105" s="476"/>
      <c r="AY105" s="476"/>
      <c r="AZ105" s="476"/>
      <c r="BA105" s="476"/>
      <c r="BB105" s="490" t="str">
        <f>IF('I-TI'!G372&lt;&gt;0,"En la Estimación de Ingresos hace falta capturar el OR en uno o más de los rubros de este formato.","")</f>
        <v/>
      </c>
      <c r="BC105" s="491"/>
      <c r="BD105" s="491"/>
      <c r="BE105" s="491"/>
      <c r="BF105" s="491"/>
      <c r="BG105" s="491"/>
      <c r="BH105" s="491"/>
      <c r="BI105" s="491"/>
      <c r="BJ105" s="491"/>
      <c r="BK105" s="491"/>
      <c r="BL105" s="491"/>
      <c r="BM105" s="491"/>
      <c r="BN105" s="491"/>
      <c r="BO105" s="491"/>
      <c r="BP105" s="491"/>
      <c r="BQ105" s="491"/>
      <c r="BR105" s="491"/>
      <c r="BS105" s="491"/>
      <c r="BT105" s="491"/>
      <c r="BU105" s="491"/>
      <c r="BV105" s="491"/>
      <c r="BW105" s="492"/>
      <c r="BX105" s="178"/>
    </row>
    <row r="106" spans="1:76" ht="12.75" customHeight="1">
      <c r="A106" s="178"/>
      <c r="B106" s="502"/>
      <c r="C106" s="503"/>
      <c r="D106" s="503"/>
      <c r="E106" s="503"/>
      <c r="F106" s="503"/>
      <c r="G106" s="503"/>
      <c r="H106" s="503"/>
      <c r="I106" s="503"/>
      <c r="J106" s="503"/>
      <c r="K106" s="503"/>
      <c r="L106" s="503"/>
      <c r="M106" s="503"/>
      <c r="N106" s="503"/>
      <c r="O106" s="503"/>
      <c r="P106" s="503"/>
      <c r="Q106" s="503"/>
      <c r="R106" s="503"/>
      <c r="S106" s="504"/>
      <c r="T106" s="486"/>
      <c r="U106" s="486"/>
      <c r="V106" s="486"/>
      <c r="W106" s="476"/>
      <c r="X106" s="476"/>
      <c r="Y106" s="476"/>
      <c r="Z106" s="476"/>
      <c r="AA106" s="476"/>
      <c r="AB106" s="476"/>
      <c r="AC106" s="476"/>
      <c r="AD106" s="476"/>
      <c r="AE106" s="476"/>
      <c r="AF106" s="476"/>
      <c r="AG106" s="476"/>
      <c r="AH106" s="476"/>
      <c r="AI106" s="476"/>
      <c r="AJ106" s="476"/>
      <c r="AK106" s="476"/>
      <c r="AL106" s="476"/>
      <c r="AM106" s="476"/>
      <c r="AN106" s="476"/>
      <c r="AO106" s="476"/>
      <c r="AP106" s="476"/>
      <c r="AQ106" s="476"/>
      <c r="AR106" s="476"/>
      <c r="AS106" s="476"/>
      <c r="AT106" s="476"/>
      <c r="AU106" s="476"/>
      <c r="AV106" s="476"/>
      <c r="AW106" s="476"/>
      <c r="AX106" s="476"/>
      <c r="AY106" s="476"/>
      <c r="AZ106" s="476"/>
      <c r="BA106" s="476"/>
      <c r="BB106" s="493"/>
      <c r="BC106" s="494"/>
      <c r="BD106" s="494"/>
      <c r="BE106" s="494"/>
      <c r="BF106" s="494"/>
      <c r="BG106" s="494"/>
      <c r="BH106" s="494"/>
      <c r="BI106" s="494"/>
      <c r="BJ106" s="494"/>
      <c r="BK106" s="494"/>
      <c r="BL106" s="494"/>
      <c r="BM106" s="494"/>
      <c r="BN106" s="494"/>
      <c r="BO106" s="494"/>
      <c r="BP106" s="494"/>
      <c r="BQ106" s="494"/>
      <c r="BR106" s="494"/>
      <c r="BS106" s="494"/>
      <c r="BT106" s="494"/>
      <c r="BU106" s="494"/>
      <c r="BV106" s="494"/>
      <c r="BW106" s="495"/>
      <c r="BX106" s="178"/>
    </row>
    <row r="107" spans="1:76" ht="12.75" customHeight="1">
      <c r="A107" s="178"/>
      <c r="B107" s="502"/>
      <c r="C107" s="503"/>
      <c r="D107" s="503"/>
      <c r="E107" s="503"/>
      <c r="F107" s="503"/>
      <c r="G107" s="503"/>
      <c r="H107" s="503"/>
      <c r="I107" s="503"/>
      <c r="J107" s="503"/>
      <c r="K107" s="503"/>
      <c r="L107" s="503"/>
      <c r="M107" s="503"/>
      <c r="N107" s="503"/>
      <c r="O107" s="503"/>
      <c r="P107" s="503"/>
      <c r="Q107" s="503"/>
      <c r="R107" s="503"/>
      <c r="S107" s="504"/>
      <c r="T107" s="486"/>
      <c r="U107" s="486"/>
      <c r="V107" s="486"/>
      <c r="W107" s="476"/>
      <c r="X107" s="476"/>
      <c r="Y107" s="476"/>
      <c r="Z107" s="476"/>
      <c r="AA107" s="476"/>
      <c r="AB107" s="476"/>
      <c r="AC107" s="476"/>
      <c r="AD107" s="476"/>
      <c r="AE107" s="476"/>
      <c r="AF107" s="476"/>
      <c r="AG107" s="476"/>
      <c r="AH107" s="476"/>
      <c r="AI107" s="476"/>
      <c r="AJ107" s="476"/>
      <c r="AK107" s="476"/>
      <c r="AL107" s="476"/>
      <c r="AM107" s="476"/>
      <c r="AN107" s="476"/>
      <c r="AO107" s="476"/>
      <c r="AP107" s="476"/>
      <c r="AQ107" s="476"/>
      <c r="AR107" s="476"/>
      <c r="AS107" s="476"/>
      <c r="AT107" s="476"/>
      <c r="AU107" s="476"/>
      <c r="AV107" s="476"/>
      <c r="AW107" s="476"/>
      <c r="AX107" s="476"/>
      <c r="AY107" s="476"/>
      <c r="AZ107" s="476"/>
      <c r="BA107" s="476"/>
      <c r="BB107" s="493"/>
      <c r="BC107" s="494"/>
      <c r="BD107" s="494"/>
      <c r="BE107" s="494"/>
      <c r="BF107" s="494"/>
      <c r="BG107" s="494"/>
      <c r="BH107" s="494"/>
      <c r="BI107" s="494"/>
      <c r="BJ107" s="494"/>
      <c r="BK107" s="494"/>
      <c r="BL107" s="494"/>
      <c r="BM107" s="494"/>
      <c r="BN107" s="494"/>
      <c r="BO107" s="494"/>
      <c r="BP107" s="494"/>
      <c r="BQ107" s="494"/>
      <c r="BR107" s="494"/>
      <c r="BS107" s="494"/>
      <c r="BT107" s="494"/>
      <c r="BU107" s="494"/>
      <c r="BV107" s="494"/>
      <c r="BW107" s="495"/>
      <c r="BX107" s="178"/>
    </row>
    <row r="108" spans="1:76" ht="12.75" customHeight="1">
      <c r="A108" s="178"/>
      <c r="B108" s="505"/>
      <c r="C108" s="506"/>
      <c r="D108" s="506"/>
      <c r="E108" s="506"/>
      <c r="F108" s="506"/>
      <c r="G108" s="506"/>
      <c r="H108" s="506"/>
      <c r="I108" s="506"/>
      <c r="J108" s="506"/>
      <c r="K108" s="506"/>
      <c r="L108" s="506"/>
      <c r="M108" s="506"/>
      <c r="N108" s="506"/>
      <c r="O108" s="506"/>
      <c r="P108" s="506"/>
      <c r="Q108" s="506"/>
      <c r="R108" s="506"/>
      <c r="S108" s="507"/>
      <c r="T108" s="486"/>
      <c r="U108" s="486"/>
      <c r="V108" s="486"/>
      <c r="W108" s="476"/>
      <c r="X108" s="476"/>
      <c r="Y108" s="476"/>
      <c r="Z108" s="476"/>
      <c r="AA108" s="476"/>
      <c r="AB108" s="476"/>
      <c r="AC108" s="476"/>
      <c r="AD108" s="476"/>
      <c r="AE108" s="476"/>
      <c r="AF108" s="476"/>
      <c r="AG108" s="476"/>
      <c r="AH108" s="476"/>
      <c r="AI108" s="476"/>
      <c r="AJ108" s="476"/>
      <c r="AK108" s="476"/>
      <c r="AL108" s="476"/>
      <c r="AM108" s="476"/>
      <c r="AN108" s="476"/>
      <c r="AO108" s="476"/>
      <c r="AP108" s="476"/>
      <c r="AQ108" s="476"/>
      <c r="AR108" s="476"/>
      <c r="AS108" s="476"/>
      <c r="AT108" s="476"/>
      <c r="AU108" s="476"/>
      <c r="AV108" s="476"/>
      <c r="AW108" s="476"/>
      <c r="AX108" s="476"/>
      <c r="AY108" s="476"/>
      <c r="AZ108" s="476"/>
      <c r="BA108" s="476"/>
      <c r="BB108" s="496"/>
      <c r="BC108" s="497"/>
      <c r="BD108" s="497"/>
      <c r="BE108" s="497"/>
      <c r="BF108" s="497"/>
      <c r="BG108" s="497"/>
      <c r="BH108" s="497"/>
      <c r="BI108" s="497"/>
      <c r="BJ108" s="497"/>
      <c r="BK108" s="497"/>
      <c r="BL108" s="497"/>
      <c r="BM108" s="497"/>
      <c r="BN108" s="497"/>
      <c r="BO108" s="497"/>
      <c r="BP108" s="497"/>
      <c r="BQ108" s="497"/>
      <c r="BR108" s="497"/>
      <c r="BS108" s="497"/>
      <c r="BT108" s="497"/>
      <c r="BU108" s="497"/>
      <c r="BV108" s="497"/>
      <c r="BW108" s="498"/>
      <c r="BX108" s="178"/>
    </row>
    <row r="109" spans="1:76" ht="12.75" customHeight="1">
      <c r="A109" s="178"/>
      <c r="B109" s="499" t="s">
        <v>1320</v>
      </c>
      <c r="C109" s="500"/>
      <c r="D109" s="500"/>
      <c r="E109" s="500"/>
      <c r="F109" s="500"/>
      <c r="G109" s="500"/>
      <c r="H109" s="500"/>
      <c r="I109" s="500"/>
      <c r="J109" s="500"/>
      <c r="K109" s="500"/>
      <c r="L109" s="500"/>
      <c r="M109" s="500"/>
      <c r="N109" s="500"/>
      <c r="O109" s="500"/>
      <c r="P109" s="500"/>
      <c r="Q109" s="500"/>
      <c r="R109" s="500"/>
      <c r="S109" s="501"/>
      <c r="T109" s="486">
        <v>3.1</v>
      </c>
      <c r="U109" s="486"/>
      <c r="V109" s="486"/>
      <c r="W109" s="475" t="s">
        <v>1350</v>
      </c>
      <c r="X109" s="476"/>
      <c r="Y109" s="476"/>
      <c r="Z109" s="476"/>
      <c r="AA109" s="476"/>
      <c r="AB109" s="476"/>
      <c r="AC109" s="476"/>
      <c r="AD109" s="476"/>
      <c r="AE109" s="476"/>
      <c r="AF109" s="476"/>
      <c r="AG109" s="476"/>
      <c r="AH109" s="476"/>
      <c r="AI109" s="476"/>
      <c r="AJ109" s="476"/>
      <c r="AK109" s="476"/>
      <c r="AL109" s="476"/>
      <c r="AM109" s="476"/>
      <c r="AN109" s="476"/>
      <c r="AO109" s="476"/>
      <c r="AP109" s="476"/>
      <c r="AQ109" s="476"/>
      <c r="AR109" s="476"/>
      <c r="AS109" s="476"/>
      <c r="AT109" s="476"/>
      <c r="AU109" s="476"/>
      <c r="AV109" s="476"/>
      <c r="AW109" s="476"/>
      <c r="AX109" s="476"/>
      <c r="AY109" s="476"/>
      <c r="AZ109" s="476"/>
      <c r="BA109" s="476"/>
      <c r="BB109" s="490" t="str">
        <f>IF('E-OG'!O430&gt;0,"","No se anexa el formato de Presupuesto de Egresos Económica y por Objeto del Gasto o falta integrar información.")</f>
        <v/>
      </c>
      <c r="BC109" s="491"/>
      <c r="BD109" s="491"/>
      <c r="BE109" s="491"/>
      <c r="BF109" s="491"/>
      <c r="BG109" s="491"/>
      <c r="BH109" s="491"/>
      <c r="BI109" s="491"/>
      <c r="BJ109" s="491"/>
      <c r="BK109" s="491"/>
      <c r="BL109" s="491"/>
      <c r="BM109" s="491"/>
      <c r="BN109" s="491"/>
      <c r="BO109" s="491"/>
      <c r="BP109" s="491"/>
      <c r="BQ109" s="491"/>
      <c r="BR109" s="491"/>
      <c r="BS109" s="491"/>
      <c r="BT109" s="491"/>
      <c r="BU109" s="491"/>
      <c r="BV109" s="491"/>
      <c r="BW109" s="492"/>
      <c r="BX109" s="178"/>
    </row>
    <row r="110" spans="1:76" ht="12.75" customHeight="1">
      <c r="A110" s="178"/>
      <c r="B110" s="502"/>
      <c r="C110" s="503"/>
      <c r="D110" s="503"/>
      <c r="E110" s="503"/>
      <c r="F110" s="503"/>
      <c r="G110" s="503"/>
      <c r="H110" s="503"/>
      <c r="I110" s="503"/>
      <c r="J110" s="503"/>
      <c r="K110" s="503"/>
      <c r="L110" s="503"/>
      <c r="M110" s="503"/>
      <c r="N110" s="503"/>
      <c r="O110" s="503"/>
      <c r="P110" s="503"/>
      <c r="Q110" s="503"/>
      <c r="R110" s="503"/>
      <c r="S110" s="504"/>
      <c r="T110" s="486"/>
      <c r="U110" s="486"/>
      <c r="V110" s="486"/>
      <c r="W110" s="475"/>
      <c r="X110" s="476"/>
      <c r="Y110" s="476"/>
      <c r="Z110" s="476"/>
      <c r="AA110" s="476"/>
      <c r="AB110" s="476"/>
      <c r="AC110" s="476"/>
      <c r="AD110" s="476"/>
      <c r="AE110" s="476"/>
      <c r="AF110" s="476"/>
      <c r="AG110" s="476"/>
      <c r="AH110" s="476"/>
      <c r="AI110" s="476"/>
      <c r="AJ110" s="476"/>
      <c r="AK110" s="476"/>
      <c r="AL110" s="476"/>
      <c r="AM110" s="476"/>
      <c r="AN110" s="476"/>
      <c r="AO110" s="476"/>
      <c r="AP110" s="476"/>
      <c r="AQ110" s="476"/>
      <c r="AR110" s="476"/>
      <c r="AS110" s="476"/>
      <c r="AT110" s="476"/>
      <c r="AU110" s="476"/>
      <c r="AV110" s="476"/>
      <c r="AW110" s="476"/>
      <c r="AX110" s="476"/>
      <c r="AY110" s="476"/>
      <c r="AZ110" s="476"/>
      <c r="BA110" s="476"/>
      <c r="BB110" s="493"/>
      <c r="BC110" s="494"/>
      <c r="BD110" s="494"/>
      <c r="BE110" s="494"/>
      <c r="BF110" s="494"/>
      <c r="BG110" s="494"/>
      <c r="BH110" s="494"/>
      <c r="BI110" s="494"/>
      <c r="BJ110" s="494"/>
      <c r="BK110" s="494"/>
      <c r="BL110" s="494"/>
      <c r="BM110" s="494"/>
      <c r="BN110" s="494"/>
      <c r="BO110" s="494"/>
      <c r="BP110" s="494"/>
      <c r="BQ110" s="494"/>
      <c r="BR110" s="494"/>
      <c r="BS110" s="494"/>
      <c r="BT110" s="494"/>
      <c r="BU110" s="494"/>
      <c r="BV110" s="494"/>
      <c r="BW110" s="495"/>
      <c r="BX110" s="178"/>
    </row>
    <row r="111" spans="1:76" ht="12.75" customHeight="1">
      <c r="A111" s="178"/>
      <c r="B111" s="502"/>
      <c r="C111" s="503"/>
      <c r="D111" s="503"/>
      <c r="E111" s="503"/>
      <c r="F111" s="503"/>
      <c r="G111" s="503"/>
      <c r="H111" s="503"/>
      <c r="I111" s="503"/>
      <c r="J111" s="503"/>
      <c r="K111" s="503"/>
      <c r="L111" s="503"/>
      <c r="M111" s="503"/>
      <c r="N111" s="503"/>
      <c r="O111" s="503"/>
      <c r="P111" s="503"/>
      <c r="Q111" s="503"/>
      <c r="R111" s="503"/>
      <c r="S111" s="504"/>
      <c r="T111" s="486"/>
      <c r="U111" s="486"/>
      <c r="V111" s="486"/>
      <c r="W111" s="476"/>
      <c r="X111" s="476"/>
      <c r="Y111" s="476"/>
      <c r="Z111" s="476"/>
      <c r="AA111" s="476"/>
      <c r="AB111" s="476"/>
      <c r="AC111" s="476"/>
      <c r="AD111" s="476"/>
      <c r="AE111" s="476"/>
      <c r="AF111" s="476"/>
      <c r="AG111" s="476"/>
      <c r="AH111" s="476"/>
      <c r="AI111" s="476"/>
      <c r="AJ111" s="476"/>
      <c r="AK111" s="476"/>
      <c r="AL111" s="476"/>
      <c r="AM111" s="476"/>
      <c r="AN111" s="476"/>
      <c r="AO111" s="476"/>
      <c r="AP111" s="476"/>
      <c r="AQ111" s="476"/>
      <c r="AR111" s="476"/>
      <c r="AS111" s="476"/>
      <c r="AT111" s="476"/>
      <c r="AU111" s="476"/>
      <c r="AV111" s="476"/>
      <c r="AW111" s="476"/>
      <c r="AX111" s="476"/>
      <c r="AY111" s="476"/>
      <c r="AZ111" s="476"/>
      <c r="BA111" s="476"/>
      <c r="BB111" s="493"/>
      <c r="BC111" s="494"/>
      <c r="BD111" s="494"/>
      <c r="BE111" s="494"/>
      <c r="BF111" s="494"/>
      <c r="BG111" s="494"/>
      <c r="BH111" s="494"/>
      <c r="BI111" s="494"/>
      <c r="BJ111" s="494"/>
      <c r="BK111" s="494"/>
      <c r="BL111" s="494"/>
      <c r="BM111" s="494"/>
      <c r="BN111" s="494"/>
      <c r="BO111" s="494"/>
      <c r="BP111" s="494"/>
      <c r="BQ111" s="494"/>
      <c r="BR111" s="494"/>
      <c r="BS111" s="494"/>
      <c r="BT111" s="494"/>
      <c r="BU111" s="494"/>
      <c r="BV111" s="494"/>
      <c r="BW111" s="495"/>
      <c r="BX111" s="178"/>
    </row>
    <row r="112" spans="1:76" ht="12.75" customHeight="1">
      <c r="A112" s="178"/>
      <c r="B112" s="502"/>
      <c r="C112" s="503"/>
      <c r="D112" s="503"/>
      <c r="E112" s="503"/>
      <c r="F112" s="503"/>
      <c r="G112" s="503"/>
      <c r="H112" s="503"/>
      <c r="I112" s="503"/>
      <c r="J112" s="503"/>
      <c r="K112" s="503"/>
      <c r="L112" s="503"/>
      <c r="M112" s="503"/>
      <c r="N112" s="503"/>
      <c r="O112" s="503"/>
      <c r="P112" s="503"/>
      <c r="Q112" s="503"/>
      <c r="R112" s="503"/>
      <c r="S112" s="504"/>
      <c r="T112" s="486"/>
      <c r="U112" s="486"/>
      <c r="V112" s="486"/>
      <c r="W112" s="476"/>
      <c r="X112" s="476"/>
      <c r="Y112" s="476"/>
      <c r="Z112" s="476"/>
      <c r="AA112" s="476"/>
      <c r="AB112" s="476"/>
      <c r="AC112" s="476"/>
      <c r="AD112" s="476"/>
      <c r="AE112" s="476"/>
      <c r="AF112" s="476"/>
      <c r="AG112" s="476"/>
      <c r="AH112" s="476"/>
      <c r="AI112" s="476"/>
      <c r="AJ112" s="476"/>
      <c r="AK112" s="476"/>
      <c r="AL112" s="476"/>
      <c r="AM112" s="476"/>
      <c r="AN112" s="476"/>
      <c r="AO112" s="476"/>
      <c r="AP112" s="476"/>
      <c r="AQ112" s="476"/>
      <c r="AR112" s="476"/>
      <c r="AS112" s="476"/>
      <c r="AT112" s="476"/>
      <c r="AU112" s="476"/>
      <c r="AV112" s="476"/>
      <c r="AW112" s="476"/>
      <c r="AX112" s="476"/>
      <c r="AY112" s="476"/>
      <c r="AZ112" s="476"/>
      <c r="BA112" s="476"/>
      <c r="BB112" s="496"/>
      <c r="BC112" s="497"/>
      <c r="BD112" s="497"/>
      <c r="BE112" s="497"/>
      <c r="BF112" s="497"/>
      <c r="BG112" s="497"/>
      <c r="BH112" s="497"/>
      <c r="BI112" s="497"/>
      <c r="BJ112" s="497"/>
      <c r="BK112" s="497"/>
      <c r="BL112" s="497"/>
      <c r="BM112" s="497"/>
      <c r="BN112" s="497"/>
      <c r="BO112" s="497"/>
      <c r="BP112" s="497"/>
      <c r="BQ112" s="497"/>
      <c r="BR112" s="497"/>
      <c r="BS112" s="497"/>
      <c r="BT112" s="497"/>
      <c r="BU112" s="497"/>
      <c r="BV112" s="497"/>
      <c r="BW112" s="498"/>
      <c r="BX112" s="178"/>
    </row>
    <row r="113" spans="1:76" ht="12.75" customHeight="1">
      <c r="A113" s="178"/>
      <c r="B113" s="502"/>
      <c r="C113" s="503"/>
      <c r="D113" s="503"/>
      <c r="E113" s="503"/>
      <c r="F113" s="503"/>
      <c r="G113" s="503"/>
      <c r="H113" s="503"/>
      <c r="I113" s="503"/>
      <c r="J113" s="503"/>
      <c r="K113" s="503"/>
      <c r="L113" s="503"/>
      <c r="M113" s="503"/>
      <c r="N113" s="503"/>
      <c r="O113" s="503"/>
      <c r="P113" s="503"/>
      <c r="Q113" s="503"/>
      <c r="R113" s="503"/>
      <c r="S113" s="504"/>
      <c r="T113" s="486">
        <v>3.2</v>
      </c>
      <c r="U113" s="486"/>
      <c r="V113" s="486"/>
      <c r="W113" s="521" t="s">
        <v>1352</v>
      </c>
      <c r="X113" s="522"/>
      <c r="Y113" s="522"/>
      <c r="Z113" s="522"/>
      <c r="AA113" s="522"/>
      <c r="AB113" s="522"/>
      <c r="AC113" s="522"/>
      <c r="AD113" s="522"/>
      <c r="AE113" s="522"/>
      <c r="AF113" s="522"/>
      <c r="AG113" s="522"/>
      <c r="AH113" s="522"/>
      <c r="AI113" s="522"/>
      <c r="AJ113" s="522"/>
      <c r="AK113" s="522"/>
      <c r="AL113" s="522"/>
      <c r="AM113" s="522"/>
      <c r="AN113" s="522"/>
      <c r="AO113" s="522"/>
      <c r="AP113" s="522"/>
      <c r="AQ113" s="522"/>
      <c r="AR113" s="522"/>
      <c r="AS113" s="522"/>
      <c r="AT113" s="522"/>
      <c r="AU113" s="522"/>
      <c r="AV113" s="522"/>
      <c r="AW113" s="522"/>
      <c r="AX113" s="522"/>
      <c r="AY113" s="522"/>
      <c r="AZ113" s="522"/>
      <c r="BA113" s="523"/>
      <c r="BB113" s="490" t="str">
        <f>IF(N6="H. Ayuntamiento",IF(H4=0," ","En la estimación de los Egresos se dejo de presupuestar en algunos de los rubros que integran las partidas: "&amp;IF('E-OG'!H434&lt;1,"111 ",)&amp;IF('E-OG'!H435&lt;1,"113 ",)&amp;IF('E-OG'!H436&lt;1,"132 ",)&amp;IF('E-OG'!H437&lt;1,"141 ",)&amp;IF('E-OG'!H438&lt;1,"143 ",)),"")</f>
        <v/>
      </c>
      <c r="BC113" s="491"/>
      <c r="BD113" s="491"/>
      <c r="BE113" s="491"/>
      <c r="BF113" s="491"/>
      <c r="BG113" s="491"/>
      <c r="BH113" s="491"/>
      <c r="BI113" s="491"/>
      <c r="BJ113" s="491"/>
      <c r="BK113" s="491"/>
      <c r="BL113" s="491"/>
      <c r="BM113" s="491"/>
      <c r="BN113" s="491"/>
      <c r="BO113" s="491"/>
      <c r="BP113" s="491"/>
      <c r="BQ113" s="491"/>
      <c r="BR113" s="491"/>
      <c r="BS113" s="491"/>
      <c r="BT113" s="491"/>
      <c r="BU113" s="491"/>
      <c r="BV113" s="491"/>
      <c r="BW113" s="492"/>
      <c r="BX113" s="178"/>
    </row>
    <row r="114" spans="1:76" ht="12.75" customHeight="1">
      <c r="A114" s="178"/>
      <c r="B114" s="502"/>
      <c r="C114" s="503"/>
      <c r="D114" s="503"/>
      <c r="E114" s="503"/>
      <c r="F114" s="503"/>
      <c r="G114" s="503"/>
      <c r="H114" s="503"/>
      <c r="I114" s="503"/>
      <c r="J114" s="503"/>
      <c r="K114" s="503"/>
      <c r="L114" s="503"/>
      <c r="M114" s="503"/>
      <c r="N114" s="503"/>
      <c r="O114" s="503"/>
      <c r="P114" s="503"/>
      <c r="Q114" s="503"/>
      <c r="R114" s="503"/>
      <c r="S114" s="504"/>
      <c r="T114" s="486"/>
      <c r="U114" s="486"/>
      <c r="V114" s="486"/>
      <c r="W114" s="524"/>
      <c r="X114" s="525"/>
      <c r="Y114" s="525"/>
      <c r="Z114" s="525"/>
      <c r="AA114" s="525"/>
      <c r="AB114" s="525"/>
      <c r="AC114" s="525"/>
      <c r="AD114" s="525"/>
      <c r="AE114" s="525"/>
      <c r="AF114" s="525"/>
      <c r="AG114" s="525"/>
      <c r="AH114" s="525"/>
      <c r="AI114" s="525"/>
      <c r="AJ114" s="525"/>
      <c r="AK114" s="525"/>
      <c r="AL114" s="525"/>
      <c r="AM114" s="525"/>
      <c r="AN114" s="525"/>
      <c r="AO114" s="525"/>
      <c r="AP114" s="525"/>
      <c r="AQ114" s="525"/>
      <c r="AR114" s="525"/>
      <c r="AS114" s="525"/>
      <c r="AT114" s="525"/>
      <c r="AU114" s="525"/>
      <c r="AV114" s="525"/>
      <c r="AW114" s="525"/>
      <c r="AX114" s="525"/>
      <c r="AY114" s="525"/>
      <c r="AZ114" s="525"/>
      <c r="BA114" s="526"/>
      <c r="BB114" s="493"/>
      <c r="BC114" s="494"/>
      <c r="BD114" s="494"/>
      <c r="BE114" s="494"/>
      <c r="BF114" s="494"/>
      <c r="BG114" s="494"/>
      <c r="BH114" s="494"/>
      <c r="BI114" s="494"/>
      <c r="BJ114" s="494"/>
      <c r="BK114" s="494"/>
      <c r="BL114" s="494"/>
      <c r="BM114" s="494"/>
      <c r="BN114" s="494"/>
      <c r="BO114" s="494"/>
      <c r="BP114" s="494"/>
      <c r="BQ114" s="494"/>
      <c r="BR114" s="494"/>
      <c r="BS114" s="494"/>
      <c r="BT114" s="494"/>
      <c r="BU114" s="494"/>
      <c r="BV114" s="494"/>
      <c r="BW114" s="495"/>
      <c r="BX114" s="178"/>
    </row>
    <row r="115" spans="1:76" ht="12.75" customHeight="1">
      <c r="A115" s="178"/>
      <c r="B115" s="502"/>
      <c r="C115" s="503"/>
      <c r="D115" s="503"/>
      <c r="E115" s="503"/>
      <c r="F115" s="503"/>
      <c r="G115" s="503"/>
      <c r="H115" s="503"/>
      <c r="I115" s="503"/>
      <c r="J115" s="503"/>
      <c r="K115" s="503"/>
      <c r="L115" s="503"/>
      <c r="M115" s="503"/>
      <c r="N115" s="503"/>
      <c r="O115" s="503"/>
      <c r="P115" s="503"/>
      <c r="Q115" s="503"/>
      <c r="R115" s="503"/>
      <c r="S115" s="504"/>
      <c r="T115" s="486"/>
      <c r="U115" s="486"/>
      <c r="V115" s="486"/>
      <c r="W115" s="524"/>
      <c r="X115" s="525"/>
      <c r="Y115" s="525"/>
      <c r="Z115" s="525"/>
      <c r="AA115" s="525"/>
      <c r="AB115" s="525"/>
      <c r="AC115" s="525"/>
      <c r="AD115" s="525"/>
      <c r="AE115" s="525"/>
      <c r="AF115" s="525"/>
      <c r="AG115" s="525"/>
      <c r="AH115" s="525"/>
      <c r="AI115" s="525"/>
      <c r="AJ115" s="525"/>
      <c r="AK115" s="525"/>
      <c r="AL115" s="525"/>
      <c r="AM115" s="525"/>
      <c r="AN115" s="525"/>
      <c r="AO115" s="525"/>
      <c r="AP115" s="525"/>
      <c r="AQ115" s="525"/>
      <c r="AR115" s="525"/>
      <c r="AS115" s="525"/>
      <c r="AT115" s="525"/>
      <c r="AU115" s="525"/>
      <c r="AV115" s="525"/>
      <c r="AW115" s="525"/>
      <c r="AX115" s="525"/>
      <c r="AY115" s="525"/>
      <c r="AZ115" s="525"/>
      <c r="BA115" s="526"/>
      <c r="BB115" s="493"/>
      <c r="BC115" s="494"/>
      <c r="BD115" s="494"/>
      <c r="BE115" s="494"/>
      <c r="BF115" s="494"/>
      <c r="BG115" s="494"/>
      <c r="BH115" s="494"/>
      <c r="BI115" s="494"/>
      <c r="BJ115" s="494"/>
      <c r="BK115" s="494"/>
      <c r="BL115" s="494"/>
      <c r="BM115" s="494"/>
      <c r="BN115" s="494"/>
      <c r="BO115" s="494"/>
      <c r="BP115" s="494"/>
      <c r="BQ115" s="494"/>
      <c r="BR115" s="494"/>
      <c r="BS115" s="494"/>
      <c r="BT115" s="494"/>
      <c r="BU115" s="494"/>
      <c r="BV115" s="494"/>
      <c r="BW115" s="495"/>
      <c r="BX115" s="178"/>
    </row>
    <row r="116" spans="1:76" ht="12.75" customHeight="1">
      <c r="A116" s="178"/>
      <c r="B116" s="502"/>
      <c r="C116" s="503"/>
      <c r="D116" s="503"/>
      <c r="E116" s="503"/>
      <c r="F116" s="503"/>
      <c r="G116" s="503"/>
      <c r="H116" s="503"/>
      <c r="I116" s="503"/>
      <c r="J116" s="503"/>
      <c r="K116" s="503"/>
      <c r="L116" s="503"/>
      <c r="M116" s="503"/>
      <c r="N116" s="503"/>
      <c r="O116" s="503"/>
      <c r="P116" s="503"/>
      <c r="Q116" s="503"/>
      <c r="R116" s="503"/>
      <c r="S116" s="504"/>
      <c r="T116" s="486"/>
      <c r="U116" s="486"/>
      <c r="V116" s="486"/>
      <c r="W116" s="527"/>
      <c r="X116" s="528"/>
      <c r="Y116" s="528"/>
      <c r="Z116" s="528"/>
      <c r="AA116" s="528"/>
      <c r="AB116" s="528"/>
      <c r="AC116" s="528"/>
      <c r="AD116" s="528"/>
      <c r="AE116" s="528"/>
      <c r="AF116" s="528"/>
      <c r="AG116" s="528"/>
      <c r="AH116" s="528"/>
      <c r="AI116" s="528"/>
      <c r="AJ116" s="528"/>
      <c r="AK116" s="528"/>
      <c r="AL116" s="528"/>
      <c r="AM116" s="528"/>
      <c r="AN116" s="528"/>
      <c r="AO116" s="528"/>
      <c r="AP116" s="528"/>
      <c r="AQ116" s="528"/>
      <c r="AR116" s="528"/>
      <c r="AS116" s="528"/>
      <c r="AT116" s="528"/>
      <c r="AU116" s="528"/>
      <c r="AV116" s="528"/>
      <c r="AW116" s="528"/>
      <c r="AX116" s="528"/>
      <c r="AY116" s="528"/>
      <c r="AZ116" s="528"/>
      <c r="BA116" s="529"/>
      <c r="BB116" s="496"/>
      <c r="BC116" s="497"/>
      <c r="BD116" s="497"/>
      <c r="BE116" s="497"/>
      <c r="BF116" s="497"/>
      <c r="BG116" s="497"/>
      <c r="BH116" s="497"/>
      <c r="BI116" s="497"/>
      <c r="BJ116" s="497"/>
      <c r="BK116" s="497"/>
      <c r="BL116" s="497"/>
      <c r="BM116" s="497"/>
      <c r="BN116" s="497"/>
      <c r="BO116" s="497"/>
      <c r="BP116" s="497"/>
      <c r="BQ116" s="497"/>
      <c r="BR116" s="497"/>
      <c r="BS116" s="497"/>
      <c r="BT116" s="497"/>
      <c r="BU116" s="497"/>
      <c r="BV116" s="497"/>
      <c r="BW116" s="498"/>
      <c r="BX116" s="178"/>
    </row>
    <row r="117" spans="1:76" ht="12.75" customHeight="1">
      <c r="A117" s="178"/>
      <c r="B117" s="502"/>
      <c r="C117" s="503"/>
      <c r="D117" s="503"/>
      <c r="E117" s="503"/>
      <c r="F117" s="503"/>
      <c r="G117" s="503"/>
      <c r="H117" s="503"/>
      <c r="I117" s="503"/>
      <c r="J117" s="503"/>
      <c r="K117" s="503"/>
      <c r="L117" s="503"/>
      <c r="M117" s="503"/>
      <c r="N117" s="503"/>
      <c r="O117" s="503"/>
      <c r="P117" s="503"/>
      <c r="Q117" s="503"/>
      <c r="R117" s="503"/>
      <c r="S117" s="504"/>
      <c r="T117" s="486">
        <v>3.31</v>
      </c>
      <c r="U117" s="486"/>
      <c r="V117" s="486"/>
      <c r="W117" s="512" t="s">
        <v>1351</v>
      </c>
      <c r="X117" s="513"/>
      <c r="Y117" s="513"/>
      <c r="Z117" s="513"/>
      <c r="AA117" s="513"/>
      <c r="AB117" s="513"/>
      <c r="AC117" s="513"/>
      <c r="AD117" s="513"/>
      <c r="AE117" s="513"/>
      <c r="AF117" s="513"/>
      <c r="AG117" s="513"/>
      <c r="AH117" s="513"/>
      <c r="AI117" s="513"/>
      <c r="AJ117" s="513"/>
      <c r="AK117" s="513"/>
      <c r="AL117" s="513"/>
      <c r="AM117" s="513"/>
      <c r="AN117" s="513"/>
      <c r="AO117" s="513"/>
      <c r="AP117" s="513"/>
      <c r="AQ117" s="513"/>
      <c r="AR117" s="513"/>
      <c r="AS117" s="513"/>
      <c r="AT117" s="513"/>
      <c r="AU117" s="513"/>
      <c r="AV117" s="513"/>
      <c r="AW117" s="513"/>
      <c r="AX117" s="513"/>
      <c r="AY117" s="513"/>
      <c r="AZ117" s="513"/>
      <c r="BA117" s="514"/>
      <c r="BB117" s="477" t="str">
        <f>IF('Est. Ing.'!C39='Est. Egr.'!D16,"","Los Ingresos estimados con Recursos Propios es $"&amp;'Est. Ing.'!C39&amp;" y en los Egresos con el mismo recurso se presupuestan $"&amp;'Est. Egr.'!D16&amp;", por lo que no existe equilibrio.")</f>
        <v>Los Ingresos estimados con Recursos Propios es $280000 y en los Egresos con el mismo recurso se presupuestan $998208, por lo que no existe equilibrio.</v>
      </c>
      <c r="BC117" s="478"/>
      <c r="BD117" s="478"/>
      <c r="BE117" s="478"/>
      <c r="BF117" s="478"/>
      <c r="BG117" s="478"/>
      <c r="BH117" s="478"/>
      <c r="BI117" s="478"/>
      <c r="BJ117" s="478"/>
      <c r="BK117" s="478"/>
      <c r="BL117" s="478"/>
      <c r="BM117" s="478"/>
      <c r="BN117" s="478"/>
      <c r="BO117" s="478"/>
      <c r="BP117" s="478"/>
      <c r="BQ117" s="478"/>
      <c r="BR117" s="478"/>
      <c r="BS117" s="478"/>
      <c r="BT117" s="478"/>
      <c r="BU117" s="478"/>
      <c r="BV117" s="478"/>
      <c r="BW117" s="479"/>
      <c r="BX117" s="178"/>
    </row>
    <row r="118" spans="1:76" ht="12.75" customHeight="1">
      <c r="A118" s="178"/>
      <c r="B118" s="502"/>
      <c r="C118" s="503"/>
      <c r="D118" s="503"/>
      <c r="E118" s="503"/>
      <c r="F118" s="503"/>
      <c r="G118" s="503"/>
      <c r="H118" s="503"/>
      <c r="I118" s="503"/>
      <c r="J118" s="503"/>
      <c r="K118" s="503"/>
      <c r="L118" s="503"/>
      <c r="M118" s="503"/>
      <c r="N118" s="503"/>
      <c r="O118" s="503"/>
      <c r="P118" s="503"/>
      <c r="Q118" s="503"/>
      <c r="R118" s="503"/>
      <c r="S118" s="504"/>
      <c r="T118" s="486"/>
      <c r="U118" s="486"/>
      <c r="V118" s="486"/>
      <c r="W118" s="515"/>
      <c r="X118" s="516"/>
      <c r="Y118" s="516"/>
      <c r="Z118" s="516"/>
      <c r="AA118" s="516"/>
      <c r="AB118" s="516"/>
      <c r="AC118" s="516"/>
      <c r="AD118" s="516"/>
      <c r="AE118" s="516"/>
      <c r="AF118" s="516"/>
      <c r="AG118" s="516"/>
      <c r="AH118" s="516"/>
      <c r="AI118" s="516"/>
      <c r="AJ118" s="516"/>
      <c r="AK118" s="516"/>
      <c r="AL118" s="516"/>
      <c r="AM118" s="516"/>
      <c r="AN118" s="516"/>
      <c r="AO118" s="516"/>
      <c r="AP118" s="516"/>
      <c r="AQ118" s="516"/>
      <c r="AR118" s="516"/>
      <c r="AS118" s="516"/>
      <c r="AT118" s="516"/>
      <c r="AU118" s="516"/>
      <c r="AV118" s="516"/>
      <c r="AW118" s="516"/>
      <c r="AX118" s="516"/>
      <c r="AY118" s="516"/>
      <c r="AZ118" s="516"/>
      <c r="BA118" s="517"/>
      <c r="BB118" s="480"/>
      <c r="BC118" s="481"/>
      <c r="BD118" s="481"/>
      <c r="BE118" s="481"/>
      <c r="BF118" s="481"/>
      <c r="BG118" s="481"/>
      <c r="BH118" s="481"/>
      <c r="BI118" s="481"/>
      <c r="BJ118" s="481"/>
      <c r="BK118" s="481"/>
      <c r="BL118" s="481"/>
      <c r="BM118" s="481"/>
      <c r="BN118" s="481"/>
      <c r="BO118" s="481"/>
      <c r="BP118" s="481"/>
      <c r="BQ118" s="481"/>
      <c r="BR118" s="481"/>
      <c r="BS118" s="481"/>
      <c r="BT118" s="481"/>
      <c r="BU118" s="481"/>
      <c r="BV118" s="481"/>
      <c r="BW118" s="482"/>
      <c r="BX118" s="178"/>
    </row>
    <row r="119" spans="1:76" ht="12.75" customHeight="1">
      <c r="A119" s="178"/>
      <c r="B119" s="502"/>
      <c r="C119" s="503"/>
      <c r="D119" s="503"/>
      <c r="E119" s="503"/>
      <c r="F119" s="503"/>
      <c r="G119" s="503"/>
      <c r="H119" s="503"/>
      <c r="I119" s="503"/>
      <c r="J119" s="503"/>
      <c r="K119" s="503"/>
      <c r="L119" s="503"/>
      <c r="M119" s="503"/>
      <c r="N119" s="503"/>
      <c r="O119" s="503"/>
      <c r="P119" s="503"/>
      <c r="Q119" s="503"/>
      <c r="R119" s="503"/>
      <c r="S119" s="504"/>
      <c r="T119" s="486"/>
      <c r="U119" s="486"/>
      <c r="V119" s="486"/>
      <c r="W119" s="515"/>
      <c r="X119" s="516"/>
      <c r="Y119" s="516"/>
      <c r="Z119" s="516"/>
      <c r="AA119" s="516"/>
      <c r="AB119" s="516"/>
      <c r="AC119" s="516"/>
      <c r="AD119" s="516"/>
      <c r="AE119" s="516"/>
      <c r="AF119" s="516"/>
      <c r="AG119" s="516"/>
      <c r="AH119" s="516"/>
      <c r="AI119" s="516"/>
      <c r="AJ119" s="516"/>
      <c r="AK119" s="516"/>
      <c r="AL119" s="516"/>
      <c r="AM119" s="516"/>
      <c r="AN119" s="516"/>
      <c r="AO119" s="516"/>
      <c r="AP119" s="516"/>
      <c r="AQ119" s="516"/>
      <c r="AR119" s="516"/>
      <c r="AS119" s="516"/>
      <c r="AT119" s="516"/>
      <c r="AU119" s="516"/>
      <c r="AV119" s="516"/>
      <c r="AW119" s="516"/>
      <c r="AX119" s="516"/>
      <c r="AY119" s="516"/>
      <c r="AZ119" s="516"/>
      <c r="BA119" s="517"/>
      <c r="BB119" s="480"/>
      <c r="BC119" s="481"/>
      <c r="BD119" s="481"/>
      <c r="BE119" s="481"/>
      <c r="BF119" s="481"/>
      <c r="BG119" s="481"/>
      <c r="BH119" s="481"/>
      <c r="BI119" s="481"/>
      <c r="BJ119" s="481"/>
      <c r="BK119" s="481"/>
      <c r="BL119" s="481"/>
      <c r="BM119" s="481"/>
      <c r="BN119" s="481"/>
      <c r="BO119" s="481"/>
      <c r="BP119" s="481"/>
      <c r="BQ119" s="481"/>
      <c r="BR119" s="481"/>
      <c r="BS119" s="481"/>
      <c r="BT119" s="481"/>
      <c r="BU119" s="481"/>
      <c r="BV119" s="481"/>
      <c r="BW119" s="482"/>
      <c r="BX119" s="178"/>
    </row>
    <row r="120" spans="1:76" ht="12.75" customHeight="1">
      <c r="A120" s="178"/>
      <c r="B120" s="502"/>
      <c r="C120" s="503"/>
      <c r="D120" s="503"/>
      <c r="E120" s="503"/>
      <c r="F120" s="503"/>
      <c r="G120" s="503"/>
      <c r="H120" s="503"/>
      <c r="I120" s="503"/>
      <c r="J120" s="503"/>
      <c r="K120" s="503"/>
      <c r="L120" s="503"/>
      <c r="M120" s="503"/>
      <c r="N120" s="503"/>
      <c r="O120" s="503"/>
      <c r="P120" s="503"/>
      <c r="Q120" s="503"/>
      <c r="R120" s="503"/>
      <c r="S120" s="504"/>
      <c r="T120" s="486"/>
      <c r="U120" s="486"/>
      <c r="V120" s="486"/>
      <c r="W120" s="515"/>
      <c r="X120" s="516"/>
      <c r="Y120" s="516"/>
      <c r="Z120" s="516"/>
      <c r="AA120" s="516"/>
      <c r="AB120" s="516"/>
      <c r="AC120" s="516"/>
      <c r="AD120" s="516"/>
      <c r="AE120" s="516"/>
      <c r="AF120" s="516"/>
      <c r="AG120" s="516"/>
      <c r="AH120" s="516"/>
      <c r="AI120" s="516"/>
      <c r="AJ120" s="516"/>
      <c r="AK120" s="516"/>
      <c r="AL120" s="516"/>
      <c r="AM120" s="516"/>
      <c r="AN120" s="516"/>
      <c r="AO120" s="516"/>
      <c r="AP120" s="516"/>
      <c r="AQ120" s="516"/>
      <c r="AR120" s="516"/>
      <c r="AS120" s="516"/>
      <c r="AT120" s="516"/>
      <c r="AU120" s="516"/>
      <c r="AV120" s="516"/>
      <c r="AW120" s="516"/>
      <c r="AX120" s="516"/>
      <c r="AY120" s="516"/>
      <c r="AZ120" s="516"/>
      <c r="BA120" s="517"/>
      <c r="BB120" s="483"/>
      <c r="BC120" s="484"/>
      <c r="BD120" s="484"/>
      <c r="BE120" s="484"/>
      <c r="BF120" s="484"/>
      <c r="BG120" s="484"/>
      <c r="BH120" s="484"/>
      <c r="BI120" s="484"/>
      <c r="BJ120" s="484"/>
      <c r="BK120" s="484"/>
      <c r="BL120" s="484"/>
      <c r="BM120" s="484"/>
      <c r="BN120" s="484"/>
      <c r="BO120" s="484"/>
      <c r="BP120" s="484"/>
      <c r="BQ120" s="484"/>
      <c r="BR120" s="484"/>
      <c r="BS120" s="484"/>
      <c r="BT120" s="484"/>
      <c r="BU120" s="484"/>
      <c r="BV120" s="484"/>
      <c r="BW120" s="485"/>
      <c r="BX120" s="178"/>
    </row>
    <row r="121" spans="1:76" ht="12.75" customHeight="1">
      <c r="A121" s="178"/>
      <c r="B121" s="502"/>
      <c r="C121" s="503"/>
      <c r="D121" s="503"/>
      <c r="E121" s="503"/>
      <c r="F121" s="503"/>
      <c r="G121" s="503"/>
      <c r="H121" s="503"/>
      <c r="I121" s="503"/>
      <c r="J121" s="503"/>
      <c r="K121" s="503"/>
      <c r="L121" s="503"/>
      <c r="M121" s="503"/>
      <c r="N121" s="503"/>
      <c r="O121" s="503"/>
      <c r="P121" s="503"/>
      <c r="Q121" s="503"/>
      <c r="R121" s="503"/>
      <c r="S121" s="504"/>
      <c r="T121" s="486">
        <v>3.32</v>
      </c>
      <c r="U121" s="486"/>
      <c r="V121" s="486"/>
      <c r="W121" s="515"/>
      <c r="X121" s="516"/>
      <c r="Y121" s="516"/>
      <c r="Z121" s="516"/>
      <c r="AA121" s="516"/>
      <c r="AB121" s="516"/>
      <c r="AC121" s="516"/>
      <c r="AD121" s="516"/>
      <c r="AE121" s="516"/>
      <c r="AF121" s="516"/>
      <c r="AG121" s="516"/>
      <c r="AH121" s="516"/>
      <c r="AI121" s="516"/>
      <c r="AJ121" s="516"/>
      <c r="AK121" s="516"/>
      <c r="AL121" s="516"/>
      <c r="AM121" s="516"/>
      <c r="AN121" s="516"/>
      <c r="AO121" s="516"/>
      <c r="AP121" s="516"/>
      <c r="AQ121" s="516"/>
      <c r="AR121" s="516"/>
      <c r="AS121" s="516"/>
      <c r="AT121" s="516"/>
      <c r="AU121" s="516"/>
      <c r="AV121" s="516"/>
      <c r="AW121" s="516"/>
      <c r="AX121" s="516"/>
      <c r="AY121" s="516"/>
      <c r="AZ121" s="516"/>
      <c r="BA121" s="517"/>
      <c r="BB121" s="477" t="str">
        <f>IF('Est. Ing.'!C47='Est. Egr.'!D24,"","Los Ingresos estimados con Aportaciones Federales es $"&amp;'Est. Ing.'!C47&amp;" y en los Egresos con el mismo recurso se presupuestan $"&amp;'Est. Egr.'!D24&amp;", por lo que no existe equilibrio.")</f>
        <v/>
      </c>
      <c r="BC121" s="478"/>
      <c r="BD121" s="478"/>
      <c r="BE121" s="478"/>
      <c r="BF121" s="478"/>
      <c r="BG121" s="478"/>
      <c r="BH121" s="478"/>
      <c r="BI121" s="478"/>
      <c r="BJ121" s="478"/>
      <c r="BK121" s="478"/>
      <c r="BL121" s="478"/>
      <c r="BM121" s="478"/>
      <c r="BN121" s="478"/>
      <c r="BO121" s="478"/>
      <c r="BP121" s="478"/>
      <c r="BQ121" s="478"/>
      <c r="BR121" s="478"/>
      <c r="BS121" s="478"/>
      <c r="BT121" s="478"/>
      <c r="BU121" s="478"/>
      <c r="BV121" s="478"/>
      <c r="BW121" s="479"/>
      <c r="BX121" s="178"/>
    </row>
    <row r="122" spans="1:76" ht="12.75" customHeight="1">
      <c r="A122" s="178"/>
      <c r="B122" s="502"/>
      <c r="C122" s="503"/>
      <c r="D122" s="503"/>
      <c r="E122" s="503"/>
      <c r="F122" s="503"/>
      <c r="G122" s="503"/>
      <c r="H122" s="503"/>
      <c r="I122" s="503"/>
      <c r="J122" s="503"/>
      <c r="K122" s="503"/>
      <c r="L122" s="503"/>
      <c r="M122" s="503"/>
      <c r="N122" s="503"/>
      <c r="O122" s="503"/>
      <c r="P122" s="503"/>
      <c r="Q122" s="503"/>
      <c r="R122" s="503"/>
      <c r="S122" s="504"/>
      <c r="T122" s="486"/>
      <c r="U122" s="486"/>
      <c r="V122" s="486"/>
      <c r="W122" s="515"/>
      <c r="X122" s="516"/>
      <c r="Y122" s="516"/>
      <c r="Z122" s="516"/>
      <c r="AA122" s="516"/>
      <c r="AB122" s="516"/>
      <c r="AC122" s="516"/>
      <c r="AD122" s="516"/>
      <c r="AE122" s="516"/>
      <c r="AF122" s="516"/>
      <c r="AG122" s="516"/>
      <c r="AH122" s="516"/>
      <c r="AI122" s="516"/>
      <c r="AJ122" s="516"/>
      <c r="AK122" s="516"/>
      <c r="AL122" s="516"/>
      <c r="AM122" s="516"/>
      <c r="AN122" s="516"/>
      <c r="AO122" s="516"/>
      <c r="AP122" s="516"/>
      <c r="AQ122" s="516"/>
      <c r="AR122" s="516"/>
      <c r="AS122" s="516"/>
      <c r="AT122" s="516"/>
      <c r="AU122" s="516"/>
      <c r="AV122" s="516"/>
      <c r="AW122" s="516"/>
      <c r="AX122" s="516"/>
      <c r="AY122" s="516"/>
      <c r="AZ122" s="516"/>
      <c r="BA122" s="517"/>
      <c r="BB122" s="480"/>
      <c r="BC122" s="481"/>
      <c r="BD122" s="481"/>
      <c r="BE122" s="481"/>
      <c r="BF122" s="481"/>
      <c r="BG122" s="481"/>
      <c r="BH122" s="481"/>
      <c r="BI122" s="481"/>
      <c r="BJ122" s="481"/>
      <c r="BK122" s="481"/>
      <c r="BL122" s="481"/>
      <c r="BM122" s="481"/>
      <c r="BN122" s="481"/>
      <c r="BO122" s="481"/>
      <c r="BP122" s="481"/>
      <c r="BQ122" s="481"/>
      <c r="BR122" s="481"/>
      <c r="BS122" s="481"/>
      <c r="BT122" s="481"/>
      <c r="BU122" s="481"/>
      <c r="BV122" s="481"/>
      <c r="BW122" s="482"/>
      <c r="BX122" s="178"/>
    </row>
    <row r="123" spans="1:76" ht="12.75" customHeight="1">
      <c r="A123" s="178"/>
      <c r="B123" s="502"/>
      <c r="C123" s="503"/>
      <c r="D123" s="503"/>
      <c r="E123" s="503"/>
      <c r="F123" s="503"/>
      <c r="G123" s="503"/>
      <c r="H123" s="503"/>
      <c r="I123" s="503"/>
      <c r="J123" s="503"/>
      <c r="K123" s="503"/>
      <c r="L123" s="503"/>
      <c r="M123" s="503"/>
      <c r="N123" s="503"/>
      <c r="O123" s="503"/>
      <c r="P123" s="503"/>
      <c r="Q123" s="503"/>
      <c r="R123" s="503"/>
      <c r="S123" s="504"/>
      <c r="T123" s="486"/>
      <c r="U123" s="486"/>
      <c r="V123" s="486"/>
      <c r="W123" s="515"/>
      <c r="X123" s="516"/>
      <c r="Y123" s="516"/>
      <c r="Z123" s="516"/>
      <c r="AA123" s="516"/>
      <c r="AB123" s="516"/>
      <c r="AC123" s="516"/>
      <c r="AD123" s="516"/>
      <c r="AE123" s="516"/>
      <c r="AF123" s="516"/>
      <c r="AG123" s="516"/>
      <c r="AH123" s="516"/>
      <c r="AI123" s="516"/>
      <c r="AJ123" s="516"/>
      <c r="AK123" s="516"/>
      <c r="AL123" s="516"/>
      <c r="AM123" s="516"/>
      <c r="AN123" s="516"/>
      <c r="AO123" s="516"/>
      <c r="AP123" s="516"/>
      <c r="AQ123" s="516"/>
      <c r="AR123" s="516"/>
      <c r="AS123" s="516"/>
      <c r="AT123" s="516"/>
      <c r="AU123" s="516"/>
      <c r="AV123" s="516"/>
      <c r="AW123" s="516"/>
      <c r="AX123" s="516"/>
      <c r="AY123" s="516"/>
      <c r="AZ123" s="516"/>
      <c r="BA123" s="517"/>
      <c r="BB123" s="480"/>
      <c r="BC123" s="481"/>
      <c r="BD123" s="481"/>
      <c r="BE123" s="481"/>
      <c r="BF123" s="481"/>
      <c r="BG123" s="481"/>
      <c r="BH123" s="481"/>
      <c r="BI123" s="481"/>
      <c r="BJ123" s="481"/>
      <c r="BK123" s="481"/>
      <c r="BL123" s="481"/>
      <c r="BM123" s="481"/>
      <c r="BN123" s="481"/>
      <c r="BO123" s="481"/>
      <c r="BP123" s="481"/>
      <c r="BQ123" s="481"/>
      <c r="BR123" s="481"/>
      <c r="BS123" s="481"/>
      <c r="BT123" s="481"/>
      <c r="BU123" s="481"/>
      <c r="BV123" s="481"/>
      <c r="BW123" s="482"/>
      <c r="BX123" s="178"/>
    </row>
    <row r="124" spans="1:76" ht="12.75" customHeight="1">
      <c r="A124" s="178"/>
      <c r="B124" s="502"/>
      <c r="C124" s="503"/>
      <c r="D124" s="503"/>
      <c r="E124" s="503"/>
      <c r="F124" s="503"/>
      <c r="G124" s="503"/>
      <c r="H124" s="503"/>
      <c r="I124" s="503"/>
      <c r="J124" s="503"/>
      <c r="K124" s="503"/>
      <c r="L124" s="503"/>
      <c r="M124" s="503"/>
      <c r="N124" s="503"/>
      <c r="O124" s="503"/>
      <c r="P124" s="503"/>
      <c r="Q124" s="503"/>
      <c r="R124" s="503"/>
      <c r="S124" s="504"/>
      <c r="T124" s="486"/>
      <c r="U124" s="486"/>
      <c r="V124" s="486"/>
      <c r="W124" s="515"/>
      <c r="X124" s="516"/>
      <c r="Y124" s="516"/>
      <c r="Z124" s="516"/>
      <c r="AA124" s="516"/>
      <c r="AB124" s="516"/>
      <c r="AC124" s="516"/>
      <c r="AD124" s="516"/>
      <c r="AE124" s="516"/>
      <c r="AF124" s="516"/>
      <c r="AG124" s="516"/>
      <c r="AH124" s="516"/>
      <c r="AI124" s="516"/>
      <c r="AJ124" s="516"/>
      <c r="AK124" s="516"/>
      <c r="AL124" s="516"/>
      <c r="AM124" s="516"/>
      <c r="AN124" s="516"/>
      <c r="AO124" s="516"/>
      <c r="AP124" s="516"/>
      <c r="AQ124" s="516"/>
      <c r="AR124" s="516"/>
      <c r="AS124" s="516"/>
      <c r="AT124" s="516"/>
      <c r="AU124" s="516"/>
      <c r="AV124" s="516"/>
      <c r="AW124" s="516"/>
      <c r="AX124" s="516"/>
      <c r="AY124" s="516"/>
      <c r="AZ124" s="516"/>
      <c r="BA124" s="517"/>
      <c r="BB124" s="483"/>
      <c r="BC124" s="484"/>
      <c r="BD124" s="484"/>
      <c r="BE124" s="484"/>
      <c r="BF124" s="484"/>
      <c r="BG124" s="484"/>
      <c r="BH124" s="484"/>
      <c r="BI124" s="484"/>
      <c r="BJ124" s="484"/>
      <c r="BK124" s="484"/>
      <c r="BL124" s="484"/>
      <c r="BM124" s="484"/>
      <c r="BN124" s="484"/>
      <c r="BO124" s="484"/>
      <c r="BP124" s="484"/>
      <c r="BQ124" s="484"/>
      <c r="BR124" s="484"/>
      <c r="BS124" s="484"/>
      <c r="BT124" s="484"/>
      <c r="BU124" s="484"/>
      <c r="BV124" s="484"/>
      <c r="BW124" s="485"/>
      <c r="BX124" s="178"/>
    </row>
    <row r="125" spans="1:76" ht="12.75" customHeight="1">
      <c r="A125" s="178"/>
      <c r="B125" s="502"/>
      <c r="C125" s="503"/>
      <c r="D125" s="503"/>
      <c r="E125" s="503"/>
      <c r="F125" s="503"/>
      <c r="G125" s="503"/>
      <c r="H125" s="503"/>
      <c r="I125" s="503"/>
      <c r="J125" s="503"/>
      <c r="K125" s="503"/>
      <c r="L125" s="503"/>
      <c r="M125" s="503"/>
      <c r="N125" s="503"/>
      <c r="O125" s="503"/>
      <c r="P125" s="503"/>
      <c r="Q125" s="503"/>
      <c r="R125" s="503"/>
      <c r="S125" s="504"/>
      <c r="T125" s="486">
        <v>3.33</v>
      </c>
      <c r="U125" s="486"/>
      <c r="V125" s="486"/>
      <c r="W125" s="515"/>
      <c r="X125" s="516"/>
      <c r="Y125" s="516"/>
      <c r="Z125" s="516"/>
      <c r="AA125" s="516"/>
      <c r="AB125" s="516"/>
      <c r="AC125" s="516"/>
      <c r="AD125" s="516"/>
      <c r="AE125" s="516"/>
      <c r="AF125" s="516"/>
      <c r="AG125" s="516"/>
      <c r="AH125" s="516"/>
      <c r="AI125" s="516"/>
      <c r="AJ125" s="516"/>
      <c r="AK125" s="516"/>
      <c r="AL125" s="516"/>
      <c r="AM125" s="516"/>
      <c r="AN125" s="516"/>
      <c r="AO125" s="516"/>
      <c r="AP125" s="516"/>
      <c r="AQ125" s="516"/>
      <c r="AR125" s="516"/>
      <c r="AS125" s="516"/>
      <c r="AT125" s="516"/>
      <c r="AU125" s="516"/>
      <c r="AV125" s="516"/>
      <c r="AW125" s="516"/>
      <c r="AX125" s="516"/>
      <c r="AY125" s="516"/>
      <c r="AZ125" s="516"/>
      <c r="BA125" s="517"/>
      <c r="BB125" s="477" t="str">
        <f>IF('Est. Ing.'!C76='Est. Egr.'!D53,"","Los Ingresos estimados con Programas Federales es $"&amp;'Est. Ing.'!C76&amp;" y en los Egresos con el mismo recurso se presupuestan $"&amp;'Est. Egr.'!D53&amp;", por lo que no existe equilibrio.")</f>
        <v/>
      </c>
      <c r="BC125" s="478"/>
      <c r="BD125" s="478"/>
      <c r="BE125" s="478"/>
      <c r="BF125" s="478"/>
      <c r="BG125" s="478"/>
      <c r="BH125" s="478"/>
      <c r="BI125" s="478"/>
      <c r="BJ125" s="478"/>
      <c r="BK125" s="478"/>
      <c r="BL125" s="478"/>
      <c r="BM125" s="478"/>
      <c r="BN125" s="478"/>
      <c r="BO125" s="478"/>
      <c r="BP125" s="478"/>
      <c r="BQ125" s="478"/>
      <c r="BR125" s="478"/>
      <c r="BS125" s="478"/>
      <c r="BT125" s="478"/>
      <c r="BU125" s="478"/>
      <c r="BV125" s="478"/>
      <c r="BW125" s="479"/>
      <c r="BX125" s="178"/>
    </row>
    <row r="126" spans="1:76" ht="12.75" customHeight="1">
      <c r="A126" s="178"/>
      <c r="B126" s="502"/>
      <c r="C126" s="503"/>
      <c r="D126" s="503"/>
      <c r="E126" s="503"/>
      <c r="F126" s="503"/>
      <c r="G126" s="503"/>
      <c r="H126" s="503"/>
      <c r="I126" s="503"/>
      <c r="J126" s="503"/>
      <c r="K126" s="503"/>
      <c r="L126" s="503"/>
      <c r="M126" s="503"/>
      <c r="N126" s="503"/>
      <c r="O126" s="503"/>
      <c r="P126" s="503"/>
      <c r="Q126" s="503"/>
      <c r="R126" s="503"/>
      <c r="S126" s="504"/>
      <c r="T126" s="486"/>
      <c r="U126" s="486"/>
      <c r="V126" s="486"/>
      <c r="W126" s="515"/>
      <c r="X126" s="516"/>
      <c r="Y126" s="516"/>
      <c r="Z126" s="516"/>
      <c r="AA126" s="516"/>
      <c r="AB126" s="516"/>
      <c r="AC126" s="516"/>
      <c r="AD126" s="516"/>
      <c r="AE126" s="516"/>
      <c r="AF126" s="516"/>
      <c r="AG126" s="516"/>
      <c r="AH126" s="516"/>
      <c r="AI126" s="516"/>
      <c r="AJ126" s="516"/>
      <c r="AK126" s="516"/>
      <c r="AL126" s="516"/>
      <c r="AM126" s="516"/>
      <c r="AN126" s="516"/>
      <c r="AO126" s="516"/>
      <c r="AP126" s="516"/>
      <c r="AQ126" s="516"/>
      <c r="AR126" s="516"/>
      <c r="AS126" s="516"/>
      <c r="AT126" s="516"/>
      <c r="AU126" s="516"/>
      <c r="AV126" s="516"/>
      <c r="AW126" s="516"/>
      <c r="AX126" s="516"/>
      <c r="AY126" s="516"/>
      <c r="AZ126" s="516"/>
      <c r="BA126" s="517"/>
      <c r="BB126" s="480"/>
      <c r="BC126" s="481"/>
      <c r="BD126" s="481"/>
      <c r="BE126" s="481"/>
      <c r="BF126" s="481"/>
      <c r="BG126" s="481"/>
      <c r="BH126" s="481"/>
      <c r="BI126" s="481"/>
      <c r="BJ126" s="481"/>
      <c r="BK126" s="481"/>
      <c r="BL126" s="481"/>
      <c r="BM126" s="481"/>
      <c r="BN126" s="481"/>
      <c r="BO126" s="481"/>
      <c r="BP126" s="481"/>
      <c r="BQ126" s="481"/>
      <c r="BR126" s="481"/>
      <c r="BS126" s="481"/>
      <c r="BT126" s="481"/>
      <c r="BU126" s="481"/>
      <c r="BV126" s="481"/>
      <c r="BW126" s="482"/>
      <c r="BX126" s="178"/>
    </row>
    <row r="127" spans="1:76" ht="12.75" customHeight="1">
      <c r="A127" s="178"/>
      <c r="B127" s="502"/>
      <c r="C127" s="503"/>
      <c r="D127" s="503"/>
      <c r="E127" s="503"/>
      <c r="F127" s="503"/>
      <c r="G127" s="503"/>
      <c r="H127" s="503"/>
      <c r="I127" s="503"/>
      <c r="J127" s="503"/>
      <c r="K127" s="503"/>
      <c r="L127" s="503"/>
      <c r="M127" s="503"/>
      <c r="N127" s="503"/>
      <c r="O127" s="503"/>
      <c r="P127" s="503"/>
      <c r="Q127" s="503"/>
      <c r="R127" s="503"/>
      <c r="S127" s="504"/>
      <c r="T127" s="486"/>
      <c r="U127" s="486"/>
      <c r="V127" s="486"/>
      <c r="W127" s="515"/>
      <c r="X127" s="516"/>
      <c r="Y127" s="516"/>
      <c r="Z127" s="516"/>
      <c r="AA127" s="516"/>
      <c r="AB127" s="516"/>
      <c r="AC127" s="516"/>
      <c r="AD127" s="516"/>
      <c r="AE127" s="516"/>
      <c r="AF127" s="516"/>
      <c r="AG127" s="516"/>
      <c r="AH127" s="516"/>
      <c r="AI127" s="516"/>
      <c r="AJ127" s="516"/>
      <c r="AK127" s="516"/>
      <c r="AL127" s="516"/>
      <c r="AM127" s="516"/>
      <c r="AN127" s="516"/>
      <c r="AO127" s="516"/>
      <c r="AP127" s="516"/>
      <c r="AQ127" s="516"/>
      <c r="AR127" s="516"/>
      <c r="AS127" s="516"/>
      <c r="AT127" s="516"/>
      <c r="AU127" s="516"/>
      <c r="AV127" s="516"/>
      <c r="AW127" s="516"/>
      <c r="AX127" s="516"/>
      <c r="AY127" s="516"/>
      <c r="AZ127" s="516"/>
      <c r="BA127" s="517"/>
      <c r="BB127" s="480"/>
      <c r="BC127" s="481"/>
      <c r="BD127" s="481"/>
      <c r="BE127" s="481"/>
      <c r="BF127" s="481"/>
      <c r="BG127" s="481"/>
      <c r="BH127" s="481"/>
      <c r="BI127" s="481"/>
      <c r="BJ127" s="481"/>
      <c r="BK127" s="481"/>
      <c r="BL127" s="481"/>
      <c r="BM127" s="481"/>
      <c r="BN127" s="481"/>
      <c r="BO127" s="481"/>
      <c r="BP127" s="481"/>
      <c r="BQ127" s="481"/>
      <c r="BR127" s="481"/>
      <c r="BS127" s="481"/>
      <c r="BT127" s="481"/>
      <c r="BU127" s="481"/>
      <c r="BV127" s="481"/>
      <c r="BW127" s="482"/>
      <c r="BX127" s="178"/>
    </row>
    <row r="128" spans="1:76" ht="12.75" customHeight="1">
      <c r="A128" s="178"/>
      <c r="B128" s="502"/>
      <c r="C128" s="503"/>
      <c r="D128" s="503"/>
      <c r="E128" s="503"/>
      <c r="F128" s="503"/>
      <c r="G128" s="503"/>
      <c r="H128" s="503"/>
      <c r="I128" s="503"/>
      <c r="J128" s="503"/>
      <c r="K128" s="503"/>
      <c r="L128" s="503"/>
      <c r="M128" s="503"/>
      <c r="N128" s="503"/>
      <c r="O128" s="503"/>
      <c r="P128" s="503"/>
      <c r="Q128" s="503"/>
      <c r="R128" s="503"/>
      <c r="S128" s="504"/>
      <c r="T128" s="486"/>
      <c r="U128" s="486"/>
      <c r="V128" s="486"/>
      <c r="W128" s="515"/>
      <c r="X128" s="516"/>
      <c r="Y128" s="516"/>
      <c r="Z128" s="516"/>
      <c r="AA128" s="516"/>
      <c r="AB128" s="516"/>
      <c r="AC128" s="516"/>
      <c r="AD128" s="516"/>
      <c r="AE128" s="516"/>
      <c r="AF128" s="516"/>
      <c r="AG128" s="516"/>
      <c r="AH128" s="516"/>
      <c r="AI128" s="516"/>
      <c r="AJ128" s="516"/>
      <c r="AK128" s="516"/>
      <c r="AL128" s="516"/>
      <c r="AM128" s="516"/>
      <c r="AN128" s="516"/>
      <c r="AO128" s="516"/>
      <c r="AP128" s="516"/>
      <c r="AQ128" s="516"/>
      <c r="AR128" s="516"/>
      <c r="AS128" s="516"/>
      <c r="AT128" s="516"/>
      <c r="AU128" s="516"/>
      <c r="AV128" s="516"/>
      <c r="AW128" s="516"/>
      <c r="AX128" s="516"/>
      <c r="AY128" s="516"/>
      <c r="AZ128" s="516"/>
      <c r="BA128" s="517"/>
      <c r="BB128" s="483"/>
      <c r="BC128" s="484"/>
      <c r="BD128" s="484"/>
      <c r="BE128" s="484"/>
      <c r="BF128" s="484"/>
      <c r="BG128" s="484"/>
      <c r="BH128" s="484"/>
      <c r="BI128" s="484"/>
      <c r="BJ128" s="484"/>
      <c r="BK128" s="484"/>
      <c r="BL128" s="484"/>
      <c r="BM128" s="484"/>
      <c r="BN128" s="484"/>
      <c r="BO128" s="484"/>
      <c r="BP128" s="484"/>
      <c r="BQ128" s="484"/>
      <c r="BR128" s="484"/>
      <c r="BS128" s="484"/>
      <c r="BT128" s="484"/>
      <c r="BU128" s="484"/>
      <c r="BV128" s="484"/>
      <c r="BW128" s="485"/>
      <c r="BX128" s="178"/>
    </row>
    <row r="129" spans="1:76" ht="12.75" customHeight="1">
      <c r="A129" s="178"/>
      <c r="B129" s="502"/>
      <c r="C129" s="503"/>
      <c r="D129" s="503"/>
      <c r="E129" s="503"/>
      <c r="F129" s="503"/>
      <c r="G129" s="503"/>
      <c r="H129" s="503"/>
      <c r="I129" s="503"/>
      <c r="J129" s="503"/>
      <c r="K129" s="503"/>
      <c r="L129" s="503"/>
      <c r="M129" s="503"/>
      <c r="N129" s="503"/>
      <c r="O129" s="503"/>
      <c r="P129" s="503"/>
      <c r="Q129" s="503"/>
      <c r="R129" s="503"/>
      <c r="S129" s="504"/>
      <c r="T129" s="486">
        <v>3.34</v>
      </c>
      <c r="U129" s="486"/>
      <c r="V129" s="486"/>
      <c r="W129" s="515"/>
      <c r="X129" s="516"/>
      <c r="Y129" s="516"/>
      <c r="Z129" s="516"/>
      <c r="AA129" s="516"/>
      <c r="AB129" s="516"/>
      <c r="AC129" s="516"/>
      <c r="AD129" s="516"/>
      <c r="AE129" s="516"/>
      <c r="AF129" s="516"/>
      <c r="AG129" s="516"/>
      <c r="AH129" s="516"/>
      <c r="AI129" s="516"/>
      <c r="AJ129" s="516"/>
      <c r="AK129" s="516"/>
      <c r="AL129" s="516"/>
      <c r="AM129" s="516"/>
      <c r="AN129" s="516"/>
      <c r="AO129" s="516"/>
      <c r="AP129" s="516"/>
      <c r="AQ129" s="516"/>
      <c r="AR129" s="516"/>
      <c r="AS129" s="516"/>
      <c r="AT129" s="516"/>
      <c r="AU129" s="516"/>
      <c r="AV129" s="516"/>
      <c r="AW129" s="516"/>
      <c r="AX129" s="516"/>
      <c r="AY129" s="516"/>
      <c r="AZ129" s="516"/>
      <c r="BA129" s="517"/>
      <c r="BB129" s="477" t="str">
        <f>IF('Est. Ing.'!C95='Est. Egr.'!D72,"","Los Ingresos estimados con Programas Estatales es $"&amp;'Est. Ing.'!C95&amp;" y en los Egresos con el mismo recurso se presupuestan $"&amp;'Est. Egr.'!D72&amp;", por lo que no existe equilibrio.")</f>
        <v/>
      </c>
      <c r="BC129" s="478"/>
      <c r="BD129" s="478"/>
      <c r="BE129" s="478"/>
      <c r="BF129" s="478"/>
      <c r="BG129" s="478"/>
      <c r="BH129" s="478"/>
      <c r="BI129" s="478"/>
      <c r="BJ129" s="478"/>
      <c r="BK129" s="478"/>
      <c r="BL129" s="478"/>
      <c r="BM129" s="478"/>
      <c r="BN129" s="478"/>
      <c r="BO129" s="478"/>
      <c r="BP129" s="478"/>
      <c r="BQ129" s="478"/>
      <c r="BR129" s="478"/>
      <c r="BS129" s="478"/>
      <c r="BT129" s="478"/>
      <c r="BU129" s="478"/>
      <c r="BV129" s="478"/>
      <c r="BW129" s="479"/>
      <c r="BX129" s="178"/>
    </row>
    <row r="130" spans="1:76" ht="12.75" customHeight="1">
      <c r="A130" s="178"/>
      <c r="B130" s="502"/>
      <c r="C130" s="503"/>
      <c r="D130" s="503"/>
      <c r="E130" s="503"/>
      <c r="F130" s="503"/>
      <c r="G130" s="503"/>
      <c r="H130" s="503"/>
      <c r="I130" s="503"/>
      <c r="J130" s="503"/>
      <c r="K130" s="503"/>
      <c r="L130" s="503"/>
      <c r="M130" s="503"/>
      <c r="N130" s="503"/>
      <c r="O130" s="503"/>
      <c r="P130" s="503"/>
      <c r="Q130" s="503"/>
      <c r="R130" s="503"/>
      <c r="S130" s="504"/>
      <c r="T130" s="486"/>
      <c r="U130" s="486"/>
      <c r="V130" s="486"/>
      <c r="W130" s="515"/>
      <c r="X130" s="516"/>
      <c r="Y130" s="516"/>
      <c r="Z130" s="516"/>
      <c r="AA130" s="516"/>
      <c r="AB130" s="516"/>
      <c r="AC130" s="516"/>
      <c r="AD130" s="516"/>
      <c r="AE130" s="516"/>
      <c r="AF130" s="516"/>
      <c r="AG130" s="516"/>
      <c r="AH130" s="516"/>
      <c r="AI130" s="516"/>
      <c r="AJ130" s="516"/>
      <c r="AK130" s="516"/>
      <c r="AL130" s="516"/>
      <c r="AM130" s="516"/>
      <c r="AN130" s="516"/>
      <c r="AO130" s="516"/>
      <c r="AP130" s="516"/>
      <c r="AQ130" s="516"/>
      <c r="AR130" s="516"/>
      <c r="AS130" s="516"/>
      <c r="AT130" s="516"/>
      <c r="AU130" s="516"/>
      <c r="AV130" s="516"/>
      <c r="AW130" s="516"/>
      <c r="AX130" s="516"/>
      <c r="AY130" s="516"/>
      <c r="AZ130" s="516"/>
      <c r="BA130" s="517"/>
      <c r="BB130" s="480"/>
      <c r="BC130" s="481"/>
      <c r="BD130" s="481"/>
      <c r="BE130" s="481"/>
      <c r="BF130" s="481"/>
      <c r="BG130" s="481"/>
      <c r="BH130" s="481"/>
      <c r="BI130" s="481"/>
      <c r="BJ130" s="481"/>
      <c r="BK130" s="481"/>
      <c r="BL130" s="481"/>
      <c r="BM130" s="481"/>
      <c r="BN130" s="481"/>
      <c r="BO130" s="481"/>
      <c r="BP130" s="481"/>
      <c r="BQ130" s="481"/>
      <c r="BR130" s="481"/>
      <c r="BS130" s="481"/>
      <c r="BT130" s="481"/>
      <c r="BU130" s="481"/>
      <c r="BV130" s="481"/>
      <c r="BW130" s="482"/>
      <c r="BX130" s="178"/>
    </row>
    <row r="131" spans="1:76" ht="12.75" customHeight="1">
      <c r="A131" s="178"/>
      <c r="B131" s="502"/>
      <c r="C131" s="503"/>
      <c r="D131" s="503"/>
      <c r="E131" s="503"/>
      <c r="F131" s="503"/>
      <c r="G131" s="503"/>
      <c r="H131" s="503"/>
      <c r="I131" s="503"/>
      <c r="J131" s="503"/>
      <c r="K131" s="503"/>
      <c r="L131" s="503"/>
      <c r="M131" s="503"/>
      <c r="N131" s="503"/>
      <c r="O131" s="503"/>
      <c r="P131" s="503"/>
      <c r="Q131" s="503"/>
      <c r="R131" s="503"/>
      <c r="S131" s="504"/>
      <c r="T131" s="486"/>
      <c r="U131" s="486"/>
      <c r="V131" s="486"/>
      <c r="W131" s="515"/>
      <c r="X131" s="516"/>
      <c r="Y131" s="516"/>
      <c r="Z131" s="516"/>
      <c r="AA131" s="516"/>
      <c r="AB131" s="516"/>
      <c r="AC131" s="516"/>
      <c r="AD131" s="516"/>
      <c r="AE131" s="516"/>
      <c r="AF131" s="516"/>
      <c r="AG131" s="516"/>
      <c r="AH131" s="516"/>
      <c r="AI131" s="516"/>
      <c r="AJ131" s="516"/>
      <c r="AK131" s="516"/>
      <c r="AL131" s="516"/>
      <c r="AM131" s="516"/>
      <c r="AN131" s="516"/>
      <c r="AO131" s="516"/>
      <c r="AP131" s="516"/>
      <c r="AQ131" s="516"/>
      <c r="AR131" s="516"/>
      <c r="AS131" s="516"/>
      <c r="AT131" s="516"/>
      <c r="AU131" s="516"/>
      <c r="AV131" s="516"/>
      <c r="AW131" s="516"/>
      <c r="AX131" s="516"/>
      <c r="AY131" s="516"/>
      <c r="AZ131" s="516"/>
      <c r="BA131" s="517"/>
      <c r="BB131" s="480"/>
      <c r="BC131" s="481"/>
      <c r="BD131" s="481"/>
      <c r="BE131" s="481"/>
      <c r="BF131" s="481"/>
      <c r="BG131" s="481"/>
      <c r="BH131" s="481"/>
      <c r="BI131" s="481"/>
      <c r="BJ131" s="481"/>
      <c r="BK131" s="481"/>
      <c r="BL131" s="481"/>
      <c r="BM131" s="481"/>
      <c r="BN131" s="481"/>
      <c r="BO131" s="481"/>
      <c r="BP131" s="481"/>
      <c r="BQ131" s="481"/>
      <c r="BR131" s="481"/>
      <c r="BS131" s="481"/>
      <c r="BT131" s="481"/>
      <c r="BU131" s="481"/>
      <c r="BV131" s="481"/>
      <c r="BW131" s="482"/>
      <c r="BX131" s="178"/>
    </row>
    <row r="132" spans="1:76" ht="12.75" customHeight="1">
      <c r="A132" s="178"/>
      <c r="B132" s="502"/>
      <c r="C132" s="503"/>
      <c r="D132" s="503"/>
      <c r="E132" s="503"/>
      <c r="F132" s="503"/>
      <c r="G132" s="503"/>
      <c r="H132" s="503"/>
      <c r="I132" s="503"/>
      <c r="J132" s="503"/>
      <c r="K132" s="503"/>
      <c r="L132" s="503"/>
      <c r="M132" s="503"/>
      <c r="N132" s="503"/>
      <c r="O132" s="503"/>
      <c r="P132" s="503"/>
      <c r="Q132" s="503"/>
      <c r="R132" s="503"/>
      <c r="S132" s="504"/>
      <c r="T132" s="486"/>
      <c r="U132" s="486"/>
      <c r="V132" s="486"/>
      <c r="W132" s="515"/>
      <c r="X132" s="516"/>
      <c r="Y132" s="516"/>
      <c r="Z132" s="516"/>
      <c r="AA132" s="516"/>
      <c r="AB132" s="516"/>
      <c r="AC132" s="516"/>
      <c r="AD132" s="516"/>
      <c r="AE132" s="516"/>
      <c r="AF132" s="516"/>
      <c r="AG132" s="516"/>
      <c r="AH132" s="516"/>
      <c r="AI132" s="516"/>
      <c r="AJ132" s="516"/>
      <c r="AK132" s="516"/>
      <c r="AL132" s="516"/>
      <c r="AM132" s="516"/>
      <c r="AN132" s="516"/>
      <c r="AO132" s="516"/>
      <c r="AP132" s="516"/>
      <c r="AQ132" s="516"/>
      <c r="AR132" s="516"/>
      <c r="AS132" s="516"/>
      <c r="AT132" s="516"/>
      <c r="AU132" s="516"/>
      <c r="AV132" s="516"/>
      <c r="AW132" s="516"/>
      <c r="AX132" s="516"/>
      <c r="AY132" s="516"/>
      <c r="AZ132" s="516"/>
      <c r="BA132" s="517"/>
      <c r="BB132" s="483"/>
      <c r="BC132" s="484"/>
      <c r="BD132" s="484"/>
      <c r="BE132" s="484"/>
      <c r="BF132" s="484"/>
      <c r="BG132" s="484"/>
      <c r="BH132" s="484"/>
      <c r="BI132" s="484"/>
      <c r="BJ132" s="484"/>
      <c r="BK132" s="484"/>
      <c r="BL132" s="484"/>
      <c r="BM132" s="484"/>
      <c r="BN132" s="484"/>
      <c r="BO132" s="484"/>
      <c r="BP132" s="484"/>
      <c r="BQ132" s="484"/>
      <c r="BR132" s="484"/>
      <c r="BS132" s="484"/>
      <c r="BT132" s="484"/>
      <c r="BU132" s="484"/>
      <c r="BV132" s="484"/>
      <c r="BW132" s="485"/>
      <c r="BX132" s="178"/>
    </row>
    <row r="133" spans="1:76" ht="12.75" customHeight="1">
      <c r="A133" s="178"/>
      <c r="B133" s="502"/>
      <c r="C133" s="503"/>
      <c r="D133" s="503"/>
      <c r="E133" s="503"/>
      <c r="F133" s="503"/>
      <c r="G133" s="503"/>
      <c r="H133" s="503"/>
      <c r="I133" s="503"/>
      <c r="J133" s="503"/>
      <c r="K133" s="503"/>
      <c r="L133" s="503"/>
      <c r="M133" s="503"/>
      <c r="N133" s="503"/>
      <c r="O133" s="503"/>
      <c r="P133" s="503"/>
      <c r="Q133" s="503"/>
      <c r="R133" s="503"/>
      <c r="S133" s="504"/>
      <c r="T133" s="486">
        <v>3.35</v>
      </c>
      <c r="U133" s="486"/>
      <c r="V133" s="486"/>
      <c r="W133" s="515"/>
      <c r="X133" s="516"/>
      <c r="Y133" s="516"/>
      <c r="Z133" s="516"/>
      <c r="AA133" s="516"/>
      <c r="AB133" s="516"/>
      <c r="AC133" s="516"/>
      <c r="AD133" s="516"/>
      <c r="AE133" s="516"/>
      <c r="AF133" s="516"/>
      <c r="AG133" s="516"/>
      <c r="AH133" s="516"/>
      <c r="AI133" s="516"/>
      <c r="AJ133" s="516"/>
      <c r="AK133" s="516"/>
      <c r="AL133" s="516"/>
      <c r="AM133" s="516"/>
      <c r="AN133" s="516"/>
      <c r="AO133" s="516"/>
      <c r="AP133" s="516"/>
      <c r="AQ133" s="516"/>
      <c r="AR133" s="516"/>
      <c r="AS133" s="516"/>
      <c r="AT133" s="516"/>
      <c r="AU133" s="516"/>
      <c r="AV133" s="516"/>
      <c r="AW133" s="516"/>
      <c r="AX133" s="516"/>
      <c r="AY133" s="516"/>
      <c r="AZ133" s="516"/>
      <c r="BA133" s="517"/>
      <c r="BB133" s="477" t="str">
        <f>IF('Est. Ing.'!C104='Est. Egr.'!D81,"","Los Ingresos estimados con Empréstitos es $"&amp;'Est. Ing.'!C104&amp;" y en los Egresos con el mismo recurso se presupuestan $"&amp;'Est. Egr.'!D81&amp;", por lo que no existe equilibrio.")</f>
        <v/>
      </c>
      <c r="BC133" s="478"/>
      <c r="BD133" s="478"/>
      <c r="BE133" s="478"/>
      <c r="BF133" s="478"/>
      <c r="BG133" s="478"/>
      <c r="BH133" s="478"/>
      <c r="BI133" s="478"/>
      <c r="BJ133" s="478"/>
      <c r="BK133" s="478"/>
      <c r="BL133" s="478"/>
      <c r="BM133" s="478"/>
      <c r="BN133" s="478"/>
      <c r="BO133" s="478"/>
      <c r="BP133" s="478"/>
      <c r="BQ133" s="478"/>
      <c r="BR133" s="478"/>
      <c r="BS133" s="478"/>
      <c r="BT133" s="478"/>
      <c r="BU133" s="478"/>
      <c r="BV133" s="478"/>
      <c r="BW133" s="479"/>
      <c r="BX133" s="178"/>
    </row>
    <row r="134" spans="1:76" ht="12.75" customHeight="1">
      <c r="A134" s="178"/>
      <c r="B134" s="502"/>
      <c r="C134" s="503"/>
      <c r="D134" s="503"/>
      <c r="E134" s="503"/>
      <c r="F134" s="503"/>
      <c r="G134" s="503"/>
      <c r="H134" s="503"/>
      <c r="I134" s="503"/>
      <c r="J134" s="503"/>
      <c r="K134" s="503"/>
      <c r="L134" s="503"/>
      <c r="M134" s="503"/>
      <c r="N134" s="503"/>
      <c r="O134" s="503"/>
      <c r="P134" s="503"/>
      <c r="Q134" s="503"/>
      <c r="R134" s="503"/>
      <c r="S134" s="504"/>
      <c r="T134" s="486"/>
      <c r="U134" s="486"/>
      <c r="V134" s="486"/>
      <c r="W134" s="515"/>
      <c r="X134" s="516"/>
      <c r="Y134" s="516"/>
      <c r="Z134" s="516"/>
      <c r="AA134" s="516"/>
      <c r="AB134" s="516"/>
      <c r="AC134" s="516"/>
      <c r="AD134" s="516"/>
      <c r="AE134" s="516"/>
      <c r="AF134" s="516"/>
      <c r="AG134" s="516"/>
      <c r="AH134" s="516"/>
      <c r="AI134" s="516"/>
      <c r="AJ134" s="516"/>
      <c r="AK134" s="516"/>
      <c r="AL134" s="516"/>
      <c r="AM134" s="516"/>
      <c r="AN134" s="516"/>
      <c r="AO134" s="516"/>
      <c r="AP134" s="516"/>
      <c r="AQ134" s="516"/>
      <c r="AR134" s="516"/>
      <c r="AS134" s="516"/>
      <c r="AT134" s="516"/>
      <c r="AU134" s="516"/>
      <c r="AV134" s="516"/>
      <c r="AW134" s="516"/>
      <c r="AX134" s="516"/>
      <c r="AY134" s="516"/>
      <c r="AZ134" s="516"/>
      <c r="BA134" s="517"/>
      <c r="BB134" s="480"/>
      <c r="BC134" s="481"/>
      <c r="BD134" s="481"/>
      <c r="BE134" s="481"/>
      <c r="BF134" s="481"/>
      <c r="BG134" s="481"/>
      <c r="BH134" s="481"/>
      <c r="BI134" s="481"/>
      <c r="BJ134" s="481"/>
      <c r="BK134" s="481"/>
      <c r="BL134" s="481"/>
      <c r="BM134" s="481"/>
      <c r="BN134" s="481"/>
      <c r="BO134" s="481"/>
      <c r="BP134" s="481"/>
      <c r="BQ134" s="481"/>
      <c r="BR134" s="481"/>
      <c r="BS134" s="481"/>
      <c r="BT134" s="481"/>
      <c r="BU134" s="481"/>
      <c r="BV134" s="481"/>
      <c r="BW134" s="482"/>
      <c r="BX134" s="178"/>
    </row>
    <row r="135" spans="1:76" ht="12.75" customHeight="1">
      <c r="A135" s="178"/>
      <c r="B135" s="502"/>
      <c r="C135" s="503"/>
      <c r="D135" s="503"/>
      <c r="E135" s="503"/>
      <c r="F135" s="503"/>
      <c r="G135" s="503"/>
      <c r="H135" s="503"/>
      <c r="I135" s="503"/>
      <c r="J135" s="503"/>
      <c r="K135" s="503"/>
      <c r="L135" s="503"/>
      <c r="M135" s="503"/>
      <c r="N135" s="503"/>
      <c r="O135" s="503"/>
      <c r="P135" s="503"/>
      <c r="Q135" s="503"/>
      <c r="R135" s="503"/>
      <c r="S135" s="504"/>
      <c r="T135" s="486"/>
      <c r="U135" s="486"/>
      <c r="V135" s="486"/>
      <c r="W135" s="515"/>
      <c r="X135" s="516"/>
      <c r="Y135" s="516"/>
      <c r="Z135" s="516"/>
      <c r="AA135" s="516"/>
      <c r="AB135" s="516"/>
      <c r="AC135" s="516"/>
      <c r="AD135" s="516"/>
      <c r="AE135" s="516"/>
      <c r="AF135" s="516"/>
      <c r="AG135" s="516"/>
      <c r="AH135" s="516"/>
      <c r="AI135" s="516"/>
      <c r="AJ135" s="516"/>
      <c r="AK135" s="516"/>
      <c r="AL135" s="516"/>
      <c r="AM135" s="516"/>
      <c r="AN135" s="516"/>
      <c r="AO135" s="516"/>
      <c r="AP135" s="516"/>
      <c r="AQ135" s="516"/>
      <c r="AR135" s="516"/>
      <c r="AS135" s="516"/>
      <c r="AT135" s="516"/>
      <c r="AU135" s="516"/>
      <c r="AV135" s="516"/>
      <c r="AW135" s="516"/>
      <c r="AX135" s="516"/>
      <c r="AY135" s="516"/>
      <c r="AZ135" s="516"/>
      <c r="BA135" s="517"/>
      <c r="BB135" s="480"/>
      <c r="BC135" s="481"/>
      <c r="BD135" s="481"/>
      <c r="BE135" s="481"/>
      <c r="BF135" s="481"/>
      <c r="BG135" s="481"/>
      <c r="BH135" s="481"/>
      <c r="BI135" s="481"/>
      <c r="BJ135" s="481"/>
      <c r="BK135" s="481"/>
      <c r="BL135" s="481"/>
      <c r="BM135" s="481"/>
      <c r="BN135" s="481"/>
      <c r="BO135" s="481"/>
      <c r="BP135" s="481"/>
      <c r="BQ135" s="481"/>
      <c r="BR135" s="481"/>
      <c r="BS135" s="481"/>
      <c r="BT135" s="481"/>
      <c r="BU135" s="481"/>
      <c r="BV135" s="481"/>
      <c r="BW135" s="482"/>
      <c r="BX135" s="178"/>
    </row>
    <row r="136" spans="1:76" ht="12.75" customHeight="1">
      <c r="A136" s="178"/>
      <c r="B136" s="502"/>
      <c r="C136" s="503"/>
      <c r="D136" s="503"/>
      <c r="E136" s="503"/>
      <c r="F136" s="503"/>
      <c r="G136" s="503"/>
      <c r="H136" s="503"/>
      <c r="I136" s="503"/>
      <c r="J136" s="503"/>
      <c r="K136" s="503"/>
      <c r="L136" s="503"/>
      <c r="M136" s="503"/>
      <c r="N136" s="503"/>
      <c r="O136" s="503"/>
      <c r="P136" s="503"/>
      <c r="Q136" s="503"/>
      <c r="R136" s="503"/>
      <c r="S136" s="504"/>
      <c r="T136" s="486"/>
      <c r="U136" s="486"/>
      <c r="V136" s="486"/>
      <c r="W136" s="515"/>
      <c r="X136" s="516"/>
      <c r="Y136" s="516"/>
      <c r="Z136" s="516"/>
      <c r="AA136" s="516"/>
      <c r="AB136" s="516"/>
      <c r="AC136" s="516"/>
      <c r="AD136" s="516"/>
      <c r="AE136" s="516"/>
      <c r="AF136" s="516"/>
      <c r="AG136" s="516"/>
      <c r="AH136" s="516"/>
      <c r="AI136" s="516"/>
      <c r="AJ136" s="516"/>
      <c r="AK136" s="516"/>
      <c r="AL136" s="516"/>
      <c r="AM136" s="516"/>
      <c r="AN136" s="516"/>
      <c r="AO136" s="516"/>
      <c r="AP136" s="516"/>
      <c r="AQ136" s="516"/>
      <c r="AR136" s="516"/>
      <c r="AS136" s="516"/>
      <c r="AT136" s="516"/>
      <c r="AU136" s="516"/>
      <c r="AV136" s="516"/>
      <c r="AW136" s="516"/>
      <c r="AX136" s="516"/>
      <c r="AY136" s="516"/>
      <c r="AZ136" s="516"/>
      <c r="BA136" s="517"/>
      <c r="BB136" s="483"/>
      <c r="BC136" s="484"/>
      <c r="BD136" s="484"/>
      <c r="BE136" s="484"/>
      <c r="BF136" s="484"/>
      <c r="BG136" s="484"/>
      <c r="BH136" s="484"/>
      <c r="BI136" s="484"/>
      <c r="BJ136" s="484"/>
      <c r="BK136" s="484"/>
      <c r="BL136" s="484"/>
      <c r="BM136" s="484"/>
      <c r="BN136" s="484"/>
      <c r="BO136" s="484"/>
      <c r="BP136" s="484"/>
      <c r="BQ136" s="484"/>
      <c r="BR136" s="484"/>
      <c r="BS136" s="484"/>
      <c r="BT136" s="484"/>
      <c r="BU136" s="484"/>
      <c r="BV136" s="484"/>
      <c r="BW136" s="485"/>
      <c r="BX136" s="178"/>
    </row>
    <row r="137" spans="1:76" ht="12.75" customHeight="1">
      <c r="A137" s="178"/>
      <c r="B137" s="502"/>
      <c r="C137" s="503"/>
      <c r="D137" s="503"/>
      <c r="E137" s="503"/>
      <c r="F137" s="503"/>
      <c r="G137" s="503"/>
      <c r="H137" s="503"/>
      <c r="I137" s="503"/>
      <c r="J137" s="503"/>
      <c r="K137" s="503"/>
      <c r="L137" s="503"/>
      <c r="M137" s="503"/>
      <c r="N137" s="503"/>
      <c r="O137" s="503"/>
      <c r="P137" s="503"/>
      <c r="Q137" s="503"/>
      <c r="R137" s="503"/>
      <c r="S137" s="504"/>
      <c r="T137" s="486">
        <v>3.36</v>
      </c>
      <c r="U137" s="486"/>
      <c r="V137" s="486"/>
      <c r="W137" s="515"/>
      <c r="X137" s="516"/>
      <c r="Y137" s="516"/>
      <c r="Z137" s="516"/>
      <c r="AA137" s="516"/>
      <c r="AB137" s="516"/>
      <c r="AC137" s="516"/>
      <c r="AD137" s="516"/>
      <c r="AE137" s="516"/>
      <c r="AF137" s="516"/>
      <c r="AG137" s="516"/>
      <c r="AH137" s="516"/>
      <c r="AI137" s="516"/>
      <c r="AJ137" s="516"/>
      <c r="AK137" s="516"/>
      <c r="AL137" s="516"/>
      <c r="AM137" s="516"/>
      <c r="AN137" s="516"/>
      <c r="AO137" s="516"/>
      <c r="AP137" s="516"/>
      <c r="AQ137" s="516"/>
      <c r="AR137" s="516"/>
      <c r="AS137" s="516"/>
      <c r="AT137" s="516"/>
      <c r="AU137" s="516"/>
      <c r="AV137" s="516"/>
      <c r="AW137" s="516"/>
      <c r="AX137" s="516"/>
      <c r="AY137" s="516"/>
      <c r="AZ137" s="516"/>
      <c r="BA137" s="517"/>
      <c r="BB137" s="477" t="str">
        <f>IF('Est. Ing.'!C109='Est. Egr.'!D86,"","Los Ingresos estimados con Otros recursos es $"&amp;'Est. Ing.'!C109&amp;" y en los Egresos con el mismo recurso se presupuestan $"&amp;'Est. Egr.'!D86&amp;", por lo que no existe equilibrio.")</f>
        <v>Los Ingresos estimados con Otros recursos es $2645600 y en los Egresos con el mismo recurso se presupuestan $1927392, por lo que no existe equilibrio.</v>
      </c>
      <c r="BC137" s="478"/>
      <c r="BD137" s="478"/>
      <c r="BE137" s="478"/>
      <c r="BF137" s="478"/>
      <c r="BG137" s="478"/>
      <c r="BH137" s="478"/>
      <c r="BI137" s="478"/>
      <c r="BJ137" s="478"/>
      <c r="BK137" s="478"/>
      <c r="BL137" s="478"/>
      <c r="BM137" s="478"/>
      <c r="BN137" s="478"/>
      <c r="BO137" s="478"/>
      <c r="BP137" s="478"/>
      <c r="BQ137" s="478"/>
      <c r="BR137" s="478"/>
      <c r="BS137" s="478"/>
      <c r="BT137" s="478"/>
      <c r="BU137" s="478"/>
      <c r="BV137" s="478"/>
      <c r="BW137" s="479"/>
      <c r="BX137" s="178"/>
    </row>
    <row r="138" spans="1:76" ht="12.75" customHeight="1">
      <c r="A138" s="178"/>
      <c r="B138" s="502"/>
      <c r="C138" s="503"/>
      <c r="D138" s="503"/>
      <c r="E138" s="503"/>
      <c r="F138" s="503"/>
      <c r="G138" s="503"/>
      <c r="H138" s="503"/>
      <c r="I138" s="503"/>
      <c r="J138" s="503"/>
      <c r="K138" s="503"/>
      <c r="L138" s="503"/>
      <c r="M138" s="503"/>
      <c r="N138" s="503"/>
      <c r="O138" s="503"/>
      <c r="P138" s="503"/>
      <c r="Q138" s="503"/>
      <c r="R138" s="503"/>
      <c r="S138" s="504"/>
      <c r="T138" s="486"/>
      <c r="U138" s="486"/>
      <c r="V138" s="486"/>
      <c r="W138" s="515"/>
      <c r="X138" s="516"/>
      <c r="Y138" s="516"/>
      <c r="Z138" s="516"/>
      <c r="AA138" s="516"/>
      <c r="AB138" s="516"/>
      <c r="AC138" s="516"/>
      <c r="AD138" s="516"/>
      <c r="AE138" s="516"/>
      <c r="AF138" s="516"/>
      <c r="AG138" s="516"/>
      <c r="AH138" s="516"/>
      <c r="AI138" s="516"/>
      <c r="AJ138" s="516"/>
      <c r="AK138" s="516"/>
      <c r="AL138" s="516"/>
      <c r="AM138" s="516"/>
      <c r="AN138" s="516"/>
      <c r="AO138" s="516"/>
      <c r="AP138" s="516"/>
      <c r="AQ138" s="516"/>
      <c r="AR138" s="516"/>
      <c r="AS138" s="516"/>
      <c r="AT138" s="516"/>
      <c r="AU138" s="516"/>
      <c r="AV138" s="516"/>
      <c r="AW138" s="516"/>
      <c r="AX138" s="516"/>
      <c r="AY138" s="516"/>
      <c r="AZ138" s="516"/>
      <c r="BA138" s="517"/>
      <c r="BB138" s="480"/>
      <c r="BC138" s="481"/>
      <c r="BD138" s="481"/>
      <c r="BE138" s="481"/>
      <c r="BF138" s="481"/>
      <c r="BG138" s="481"/>
      <c r="BH138" s="481"/>
      <c r="BI138" s="481"/>
      <c r="BJ138" s="481"/>
      <c r="BK138" s="481"/>
      <c r="BL138" s="481"/>
      <c r="BM138" s="481"/>
      <c r="BN138" s="481"/>
      <c r="BO138" s="481"/>
      <c r="BP138" s="481"/>
      <c r="BQ138" s="481"/>
      <c r="BR138" s="481"/>
      <c r="BS138" s="481"/>
      <c r="BT138" s="481"/>
      <c r="BU138" s="481"/>
      <c r="BV138" s="481"/>
      <c r="BW138" s="482"/>
      <c r="BX138" s="178"/>
    </row>
    <row r="139" spans="1:76" ht="12.75" customHeight="1">
      <c r="A139" s="178"/>
      <c r="B139" s="502"/>
      <c r="C139" s="503"/>
      <c r="D139" s="503"/>
      <c r="E139" s="503"/>
      <c r="F139" s="503"/>
      <c r="G139" s="503"/>
      <c r="H139" s="503"/>
      <c r="I139" s="503"/>
      <c r="J139" s="503"/>
      <c r="K139" s="503"/>
      <c r="L139" s="503"/>
      <c r="M139" s="503"/>
      <c r="N139" s="503"/>
      <c r="O139" s="503"/>
      <c r="P139" s="503"/>
      <c r="Q139" s="503"/>
      <c r="R139" s="503"/>
      <c r="S139" s="504"/>
      <c r="T139" s="486"/>
      <c r="U139" s="486"/>
      <c r="V139" s="486"/>
      <c r="W139" s="515"/>
      <c r="X139" s="516"/>
      <c r="Y139" s="516"/>
      <c r="Z139" s="516"/>
      <c r="AA139" s="516"/>
      <c r="AB139" s="516"/>
      <c r="AC139" s="516"/>
      <c r="AD139" s="516"/>
      <c r="AE139" s="516"/>
      <c r="AF139" s="516"/>
      <c r="AG139" s="516"/>
      <c r="AH139" s="516"/>
      <c r="AI139" s="516"/>
      <c r="AJ139" s="516"/>
      <c r="AK139" s="516"/>
      <c r="AL139" s="516"/>
      <c r="AM139" s="516"/>
      <c r="AN139" s="516"/>
      <c r="AO139" s="516"/>
      <c r="AP139" s="516"/>
      <c r="AQ139" s="516"/>
      <c r="AR139" s="516"/>
      <c r="AS139" s="516"/>
      <c r="AT139" s="516"/>
      <c r="AU139" s="516"/>
      <c r="AV139" s="516"/>
      <c r="AW139" s="516"/>
      <c r="AX139" s="516"/>
      <c r="AY139" s="516"/>
      <c r="AZ139" s="516"/>
      <c r="BA139" s="517"/>
      <c r="BB139" s="480"/>
      <c r="BC139" s="481"/>
      <c r="BD139" s="481"/>
      <c r="BE139" s="481"/>
      <c r="BF139" s="481"/>
      <c r="BG139" s="481"/>
      <c r="BH139" s="481"/>
      <c r="BI139" s="481"/>
      <c r="BJ139" s="481"/>
      <c r="BK139" s="481"/>
      <c r="BL139" s="481"/>
      <c r="BM139" s="481"/>
      <c r="BN139" s="481"/>
      <c r="BO139" s="481"/>
      <c r="BP139" s="481"/>
      <c r="BQ139" s="481"/>
      <c r="BR139" s="481"/>
      <c r="BS139" s="481"/>
      <c r="BT139" s="481"/>
      <c r="BU139" s="481"/>
      <c r="BV139" s="481"/>
      <c r="BW139" s="482"/>
      <c r="BX139" s="178"/>
    </row>
    <row r="140" spans="1:76" ht="12.75" customHeight="1">
      <c r="A140" s="178"/>
      <c r="B140" s="502"/>
      <c r="C140" s="503"/>
      <c r="D140" s="503"/>
      <c r="E140" s="503"/>
      <c r="F140" s="503"/>
      <c r="G140" s="503"/>
      <c r="H140" s="503"/>
      <c r="I140" s="503"/>
      <c r="J140" s="503"/>
      <c r="K140" s="503"/>
      <c r="L140" s="503"/>
      <c r="M140" s="503"/>
      <c r="N140" s="503"/>
      <c r="O140" s="503"/>
      <c r="P140" s="503"/>
      <c r="Q140" s="503"/>
      <c r="R140" s="503"/>
      <c r="S140" s="504"/>
      <c r="T140" s="486"/>
      <c r="U140" s="486"/>
      <c r="V140" s="486"/>
      <c r="W140" s="518"/>
      <c r="X140" s="519"/>
      <c r="Y140" s="519"/>
      <c r="Z140" s="519"/>
      <c r="AA140" s="519"/>
      <c r="AB140" s="519"/>
      <c r="AC140" s="519"/>
      <c r="AD140" s="519"/>
      <c r="AE140" s="519"/>
      <c r="AF140" s="519"/>
      <c r="AG140" s="519"/>
      <c r="AH140" s="519"/>
      <c r="AI140" s="519"/>
      <c r="AJ140" s="519"/>
      <c r="AK140" s="519"/>
      <c r="AL140" s="519"/>
      <c r="AM140" s="519"/>
      <c r="AN140" s="519"/>
      <c r="AO140" s="519"/>
      <c r="AP140" s="519"/>
      <c r="AQ140" s="519"/>
      <c r="AR140" s="519"/>
      <c r="AS140" s="519"/>
      <c r="AT140" s="519"/>
      <c r="AU140" s="519"/>
      <c r="AV140" s="519"/>
      <c r="AW140" s="519"/>
      <c r="AX140" s="519"/>
      <c r="AY140" s="519"/>
      <c r="AZ140" s="519"/>
      <c r="BA140" s="520"/>
      <c r="BB140" s="483"/>
      <c r="BC140" s="484"/>
      <c r="BD140" s="484"/>
      <c r="BE140" s="484"/>
      <c r="BF140" s="484"/>
      <c r="BG140" s="484"/>
      <c r="BH140" s="484"/>
      <c r="BI140" s="484"/>
      <c r="BJ140" s="484"/>
      <c r="BK140" s="484"/>
      <c r="BL140" s="484"/>
      <c r="BM140" s="484"/>
      <c r="BN140" s="484"/>
      <c r="BO140" s="484"/>
      <c r="BP140" s="484"/>
      <c r="BQ140" s="484"/>
      <c r="BR140" s="484"/>
      <c r="BS140" s="484"/>
      <c r="BT140" s="484"/>
      <c r="BU140" s="484"/>
      <c r="BV140" s="484"/>
      <c r="BW140" s="485"/>
      <c r="BX140" s="178"/>
    </row>
    <row r="141" spans="1:76" ht="12.75" customHeight="1">
      <c r="A141" s="178"/>
      <c r="B141" s="502"/>
      <c r="C141" s="503"/>
      <c r="D141" s="503"/>
      <c r="E141" s="503"/>
      <c r="F141" s="503"/>
      <c r="G141" s="503"/>
      <c r="H141" s="503"/>
      <c r="I141" s="503"/>
      <c r="J141" s="503"/>
      <c r="K141" s="503"/>
      <c r="L141" s="503"/>
      <c r="M141" s="503"/>
      <c r="N141" s="503"/>
      <c r="O141" s="503"/>
      <c r="P141" s="503"/>
      <c r="Q141" s="503"/>
      <c r="R141" s="503"/>
      <c r="S141" s="504"/>
      <c r="T141" s="486">
        <v>3.4</v>
      </c>
      <c r="U141" s="486"/>
      <c r="V141" s="486"/>
      <c r="W141" s="475" t="s">
        <v>1820</v>
      </c>
      <c r="X141" s="476"/>
      <c r="Y141" s="476"/>
      <c r="Z141" s="476"/>
      <c r="AA141" s="476"/>
      <c r="AB141" s="476"/>
      <c r="AC141" s="476"/>
      <c r="AD141" s="476"/>
      <c r="AE141" s="476"/>
      <c r="AF141" s="476"/>
      <c r="AG141" s="476"/>
      <c r="AH141" s="476"/>
      <c r="AI141" s="476"/>
      <c r="AJ141" s="476"/>
      <c r="AK141" s="476"/>
      <c r="AL141" s="476"/>
      <c r="AM141" s="476"/>
      <c r="AN141" s="476"/>
      <c r="AO141" s="476"/>
      <c r="AP141" s="476"/>
      <c r="AQ141" s="476"/>
      <c r="AR141" s="476"/>
      <c r="AS141" s="476"/>
      <c r="AT141" s="476"/>
      <c r="AU141" s="476"/>
      <c r="AV141" s="476"/>
      <c r="AW141" s="476"/>
      <c r="AX141" s="476"/>
      <c r="AY141" s="476"/>
      <c r="AZ141" s="476"/>
      <c r="BA141" s="476"/>
      <c r="BB141" s="490" t="str">
        <f>IF('E-OG'!F445&lt;&gt;0,"En el Presupuesto de Egresos hace falta capturar el OR en una o más de las partidas de este formato.","")</f>
        <v/>
      </c>
      <c r="BC141" s="491"/>
      <c r="BD141" s="491"/>
      <c r="BE141" s="491"/>
      <c r="BF141" s="491"/>
      <c r="BG141" s="491"/>
      <c r="BH141" s="491"/>
      <c r="BI141" s="491"/>
      <c r="BJ141" s="491"/>
      <c r="BK141" s="491"/>
      <c r="BL141" s="491"/>
      <c r="BM141" s="491"/>
      <c r="BN141" s="491"/>
      <c r="BO141" s="491"/>
      <c r="BP141" s="491"/>
      <c r="BQ141" s="491"/>
      <c r="BR141" s="491"/>
      <c r="BS141" s="491"/>
      <c r="BT141" s="491"/>
      <c r="BU141" s="491"/>
      <c r="BV141" s="491"/>
      <c r="BW141" s="492"/>
      <c r="BX141" s="178"/>
    </row>
    <row r="142" spans="1:76" ht="12.75" customHeight="1">
      <c r="A142" s="178"/>
      <c r="B142" s="502"/>
      <c r="C142" s="503"/>
      <c r="D142" s="503"/>
      <c r="E142" s="503"/>
      <c r="F142" s="503"/>
      <c r="G142" s="503"/>
      <c r="H142" s="503"/>
      <c r="I142" s="503"/>
      <c r="J142" s="503"/>
      <c r="K142" s="503"/>
      <c r="L142" s="503"/>
      <c r="M142" s="503"/>
      <c r="N142" s="503"/>
      <c r="O142" s="503"/>
      <c r="P142" s="503"/>
      <c r="Q142" s="503"/>
      <c r="R142" s="503"/>
      <c r="S142" s="504"/>
      <c r="T142" s="486"/>
      <c r="U142" s="486"/>
      <c r="V142" s="486"/>
      <c r="W142" s="476"/>
      <c r="X142" s="476"/>
      <c r="Y142" s="476"/>
      <c r="Z142" s="476"/>
      <c r="AA142" s="476"/>
      <c r="AB142" s="476"/>
      <c r="AC142" s="476"/>
      <c r="AD142" s="476"/>
      <c r="AE142" s="476"/>
      <c r="AF142" s="476"/>
      <c r="AG142" s="476"/>
      <c r="AH142" s="476"/>
      <c r="AI142" s="476"/>
      <c r="AJ142" s="476"/>
      <c r="AK142" s="476"/>
      <c r="AL142" s="476"/>
      <c r="AM142" s="476"/>
      <c r="AN142" s="476"/>
      <c r="AO142" s="476"/>
      <c r="AP142" s="476"/>
      <c r="AQ142" s="476"/>
      <c r="AR142" s="476"/>
      <c r="AS142" s="476"/>
      <c r="AT142" s="476"/>
      <c r="AU142" s="476"/>
      <c r="AV142" s="476"/>
      <c r="AW142" s="476"/>
      <c r="AX142" s="476"/>
      <c r="AY142" s="476"/>
      <c r="AZ142" s="476"/>
      <c r="BA142" s="476"/>
      <c r="BB142" s="493"/>
      <c r="BC142" s="494"/>
      <c r="BD142" s="494"/>
      <c r="BE142" s="494"/>
      <c r="BF142" s="494"/>
      <c r="BG142" s="494"/>
      <c r="BH142" s="494"/>
      <c r="BI142" s="494"/>
      <c r="BJ142" s="494"/>
      <c r="BK142" s="494"/>
      <c r="BL142" s="494"/>
      <c r="BM142" s="494"/>
      <c r="BN142" s="494"/>
      <c r="BO142" s="494"/>
      <c r="BP142" s="494"/>
      <c r="BQ142" s="494"/>
      <c r="BR142" s="494"/>
      <c r="BS142" s="494"/>
      <c r="BT142" s="494"/>
      <c r="BU142" s="494"/>
      <c r="BV142" s="494"/>
      <c r="BW142" s="495"/>
      <c r="BX142" s="178"/>
    </row>
    <row r="143" spans="1:76" ht="12.75" customHeight="1">
      <c r="A143" s="178"/>
      <c r="B143" s="502"/>
      <c r="C143" s="503"/>
      <c r="D143" s="503"/>
      <c r="E143" s="503"/>
      <c r="F143" s="503"/>
      <c r="G143" s="503"/>
      <c r="H143" s="503"/>
      <c r="I143" s="503"/>
      <c r="J143" s="503"/>
      <c r="K143" s="503"/>
      <c r="L143" s="503"/>
      <c r="M143" s="503"/>
      <c r="N143" s="503"/>
      <c r="O143" s="503"/>
      <c r="P143" s="503"/>
      <c r="Q143" s="503"/>
      <c r="R143" s="503"/>
      <c r="S143" s="504"/>
      <c r="T143" s="486"/>
      <c r="U143" s="486"/>
      <c r="V143" s="486"/>
      <c r="W143" s="476"/>
      <c r="X143" s="476"/>
      <c r="Y143" s="476"/>
      <c r="Z143" s="476"/>
      <c r="AA143" s="476"/>
      <c r="AB143" s="476"/>
      <c r="AC143" s="476"/>
      <c r="AD143" s="476"/>
      <c r="AE143" s="476"/>
      <c r="AF143" s="476"/>
      <c r="AG143" s="476"/>
      <c r="AH143" s="476"/>
      <c r="AI143" s="476"/>
      <c r="AJ143" s="476"/>
      <c r="AK143" s="476"/>
      <c r="AL143" s="476"/>
      <c r="AM143" s="476"/>
      <c r="AN143" s="476"/>
      <c r="AO143" s="476"/>
      <c r="AP143" s="476"/>
      <c r="AQ143" s="476"/>
      <c r="AR143" s="476"/>
      <c r="AS143" s="476"/>
      <c r="AT143" s="476"/>
      <c r="AU143" s="476"/>
      <c r="AV143" s="476"/>
      <c r="AW143" s="476"/>
      <c r="AX143" s="476"/>
      <c r="AY143" s="476"/>
      <c r="AZ143" s="476"/>
      <c r="BA143" s="476"/>
      <c r="BB143" s="493"/>
      <c r="BC143" s="494"/>
      <c r="BD143" s="494"/>
      <c r="BE143" s="494"/>
      <c r="BF143" s="494"/>
      <c r="BG143" s="494"/>
      <c r="BH143" s="494"/>
      <c r="BI143" s="494"/>
      <c r="BJ143" s="494"/>
      <c r="BK143" s="494"/>
      <c r="BL143" s="494"/>
      <c r="BM143" s="494"/>
      <c r="BN143" s="494"/>
      <c r="BO143" s="494"/>
      <c r="BP143" s="494"/>
      <c r="BQ143" s="494"/>
      <c r="BR143" s="494"/>
      <c r="BS143" s="494"/>
      <c r="BT143" s="494"/>
      <c r="BU143" s="494"/>
      <c r="BV143" s="494"/>
      <c r="BW143" s="495"/>
      <c r="BX143" s="178"/>
    </row>
    <row r="144" spans="1:76" ht="12.75" customHeight="1">
      <c r="A144" s="178"/>
      <c r="B144" s="502"/>
      <c r="C144" s="503"/>
      <c r="D144" s="503"/>
      <c r="E144" s="503"/>
      <c r="F144" s="503"/>
      <c r="G144" s="503"/>
      <c r="H144" s="503"/>
      <c r="I144" s="503"/>
      <c r="J144" s="503"/>
      <c r="K144" s="503"/>
      <c r="L144" s="503"/>
      <c r="M144" s="503"/>
      <c r="N144" s="503"/>
      <c r="O144" s="503"/>
      <c r="P144" s="503"/>
      <c r="Q144" s="503"/>
      <c r="R144" s="503"/>
      <c r="S144" s="504"/>
      <c r="T144" s="486"/>
      <c r="U144" s="486"/>
      <c r="V144" s="486"/>
      <c r="W144" s="476"/>
      <c r="X144" s="476"/>
      <c r="Y144" s="476"/>
      <c r="Z144" s="476"/>
      <c r="AA144" s="476"/>
      <c r="AB144" s="476"/>
      <c r="AC144" s="476"/>
      <c r="AD144" s="476"/>
      <c r="AE144" s="476"/>
      <c r="AF144" s="476"/>
      <c r="AG144" s="476"/>
      <c r="AH144" s="476"/>
      <c r="AI144" s="476"/>
      <c r="AJ144" s="476"/>
      <c r="AK144" s="476"/>
      <c r="AL144" s="476"/>
      <c r="AM144" s="476"/>
      <c r="AN144" s="476"/>
      <c r="AO144" s="476"/>
      <c r="AP144" s="476"/>
      <c r="AQ144" s="476"/>
      <c r="AR144" s="476"/>
      <c r="AS144" s="476"/>
      <c r="AT144" s="476"/>
      <c r="AU144" s="476"/>
      <c r="AV144" s="476"/>
      <c r="AW144" s="476"/>
      <c r="AX144" s="476"/>
      <c r="AY144" s="476"/>
      <c r="AZ144" s="476"/>
      <c r="BA144" s="476"/>
      <c r="BB144" s="496"/>
      <c r="BC144" s="497"/>
      <c r="BD144" s="497"/>
      <c r="BE144" s="497"/>
      <c r="BF144" s="497"/>
      <c r="BG144" s="497"/>
      <c r="BH144" s="497"/>
      <c r="BI144" s="497"/>
      <c r="BJ144" s="497"/>
      <c r="BK144" s="497"/>
      <c r="BL144" s="497"/>
      <c r="BM144" s="497"/>
      <c r="BN144" s="497"/>
      <c r="BO144" s="497"/>
      <c r="BP144" s="497"/>
      <c r="BQ144" s="497"/>
      <c r="BR144" s="497"/>
      <c r="BS144" s="497"/>
      <c r="BT144" s="497"/>
      <c r="BU144" s="497"/>
      <c r="BV144" s="497"/>
      <c r="BW144" s="498"/>
      <c r="BX144" s="178"/>
    </row>
    <row r="145" spans="1:76" ht="12.75" customHeight="1">
      <c r="A145" s="178"/>
      <c r="B145" s="502"/>
      <c r="C145" s="503"/>
      <c r="D145" s="503"/>
      <c r="E145" s="503"/>
      <c r="F145" s="503"/>
      <c r="G145" s="503"/>
      <c r="H145" s="503"/>
      <c r="I145" s="503"/>
      <c r="J145" s="503"/>
      <c r="K145" s="503"/>
      <c r="L145" s="503"/>
      <c r="M145" s="503"/>
      <c r="N145" s="503"/>
      <c r="O145" s="503"/>
      <c r="P145" s="503"/>
      <c r="Q145" s="503"/>
      <c r="R145" s="503"/>
      <c r="S145" s="504"/>
      <c r="T145" s="486">
        <v>3.5</v>
      </c>
      <c r="U145" s="486"/>
      <c r="V145" s="486"/>
      <c r="W145" s="475" t="s">
        <v>1826</v>
      </c>
      <c r="X145" s="476"/>
      <c r="Y145" s="476"/>
      <c r="Z145" s="476"/>
      <c r="AA145" s="476"/>
      <c r="AB145" s="476"/>
      <c r="AC145" s="476"/>
      <c r="AD145" s="476"/>
      <c r="AE145" s="476"/>
      <c r="AF145" s="476"/>
      <c r="AG145" s="476"/>
      <c r="AH145" s="476"/>
      <c r="AI145" s="476"/>
      <c r="AJ145" s="476"/>
      <c r="AK145" s="476"/>
      <c r="AL145" s="476"/>
      <c r="AM145" s="476"/>
      <c r="AN145" s="476"/>
      <c r="AO145" s="476"/>
      <c r="AP145" s="476"/>
      <c r="AQ145" s="476"/>
      <c r="AR145" s="476"/>
      <c r="AS145" s="476"/>
      <c r="AT145" s="476"/>
      <c r="AU145" s="476"/>
      <c r="AV145" s="476"/>
      <c r="AW145" s="476"/>
      <c r="AX145" s="476"/>
      <c r="AY145" s="476"/>
      <c r="AZ145" s="476"/>
      <c r="BA145" s="476"/>
      <c r="BB145" s="477" t="str">
        <f>IF('E-OG'!J452=0,"","Los Ingresos estimados en Infraestructura con OR 229 es de $"&amp;'E-OG'!J450&amp;" y en los Egresos se presupuesto $"&amp;'E-OG'!J451&amp;", por lo que no existe equilibrio.")</f>
        <v/>
      </c>
      <c r="BC145" s="478"/>
      <c r="BD145" s="478"/>
      <c r="BE145" s="478"/>
      <c r="BF145" s="478"/>
      <c r="BG145" s="478"/>
      <c r="BH145" s="478"/>
      <c r="BI145" s="478"/>
      <c r="BJ145" s="478"/>
      <c r="BK145" s="478"/>
      <c r="BL145" s="478"/>
      <c r="BM145" s="478"/>
      <c r="BN145" s="478"/>
      <c r="BO145" s="478"/>
      <c r="BP145" s="478"/>
      <c r="BQ145" s="478"/>
      <c r="BR145" s="478"/>
      <c r="BS145" s="478"/>
      <c r="BT145" s="478"/>
      <c r="BU145" s="478"/>
      <c r="BV145" s="478"/>
      <c r="BW145" s="479"/>
      <c r="BX145" s="178"/>
    </row>
    <row r="146" spans="1:76" ht="12.75" customHeight="1">
      <c r="A146" s="178"/>
      <c r="B146" s="502"/>
      <c r="C146" s="503"/>
      <c r="D146" s="503"/>
      <c r="E146" s="503"/>
      <c r="F146" s="503"/>
      <c r="G146" s="503"/>
      <c r="H146" s="503"/>
      <c r="I146" s="503"/>
      <c r="J146" s="503"/>
      <c r="K146" s="503"/>
      <c r="L146" s="503"/>
      <c r="M146" s="503"/>
      <c r="N146" s="503"/>
      <c r="O146" s="503"/>
      <c r="P146" s="503"/>
      <c r="Q146" s="503"/>
      <c r="R146" s="503"/>
      <c r="S146" s="504"/>
      <c r="T146" s="486"/>
      <c r="U146" s="486"/>
      <c r="V146" s="486"/>
      <c r="W146" s="476"/>
      <c r="X146" s="476"/>
      <c r="Y146" s="476"/>
      <c r="Z146" s="476"/>
      <c r="AA146" s="476"/>
      <c r="AB146" s="476"/>
      <c r="AC146" s="476"/>
      <c r="AD146" s="476"/>
      <c r="AE146" s="476"/>
      <c r="AF146" s="476"/>
      <c r="AG146" s="476"/>
      <c r="AH146" s="476"/>
      <c r="AI146" s="476"/>
      <c r="AJ146" s="476"/>
      <c r="AK146" s="476"/>
      <c r="AL146" s="476"/>
      <c r="AM146" s="476"/>
      <c r="AN146" s="476"/>
      <c r="AO146" s="476"/>
      <c r="AP146" s="476"/>
      <c r="AQ146" s="476"/>
      <c r="AR146" s="476"/>
      <c r="AS146" s="476"/>
      <c r="AT146" s="476"/>
      <c r="AU146" s="476"/>
      <c r="AV146" s="476"/>
      <c r="AW146" s="476"/>
      <c r="AX146" s="476"/>
      <c r="AY146" s="476"/>
      <c r="AZ146" s="476"/>
      <c r="BA146" s="476"/>
      <c r="BB146" s="480"/>
      <c r="BC146" s="481"/>
      <c r="BD146" s="481"/>
      <c r="BE146" s="481"/>
      <c r="BF146" s="481"/>
      <c r="BG146" s="481"/>
      <c r="BH146" s="481"/>
      <c r="BI146" s="481"/>
      <c r="BJ146" s="481"/>
      <c r="BK146" s="481"/>
      <c r="BL146" s="481"/>
      <c r="BM146" s="481"/>
      <c r="BN146" s="481"/>
      <c r="BO146" s="481"/>
      <c r="BP146" s="481"/>
      <c r="BQ146" s="481"/>
      <c r="BR146" s="481"/>
      <c r="BS146" s="481"/>
      <c r="BT146" s="481"/>
      <c r="BU146" s="481"/>
      <c r="BV146" s="481"/>
      <c r="BW146" s="482"/>
      <c r="BX146" s="178"/>
    </row>
    <row r="147" spans="1:76" ht="12.75" customHeight="1">
      <c r="A147" s="178"/>
      <c r="B147" s="502"/>
      <c r="C147" s="503"/>
      <c r="D147" s="503"/>
      <c r="E147" s="503"/>
      <c r="F147" s="503"/>
      <c r="G147" s="503"/>
      <c r="H147" s="503"/>
      <c r="I147" s="503"/>
      <c r="J147" s="503"/>
      <c r="K147" s="503"/>
      <c r="L147" s="503"/>
      <c r="M147" s="503"/>
      <c r="N147" s="503"/>
      <c r="O147" s="503"/>
      <c r="P147" s="503"/>
      <c r="Q147" s="503"/>
      <c r="R147" s="503"/>
      <c r="S147" s="504"/>
      <c r="T147" s="486"/>
      <c r="U147" s="486"/>
      <c r="V147" s="486"/>
      <c r="W147" s="476"/>
      <c r="X147" s="476"/>
      <c r="Y147" s="476"/>
      <c r="Z147" s="476"/>
      <c r="AA147" s="476"/>
      <c r="AB147" s="476"/>
      <c r="AC147" s="476"/>
      <c r="AD147" s="476"/>
      <c r="AE147" s="476"/>
      <c r="AF147" s="476"/>
      <c r="AG147" s="476"/>
      <c r="AH147" s="476"/>
      <c r="AI147" s="476"/>
      <c r="AJ147" s="476"/>
      <c r="AK147" s="476"/>
      <c r="AL147" s="476"/>
      <c r="AM147" s="476"/>
      <c r="AN147" s="476"/>
      <c r="AO147" s="476"/>
      <c r="AP147" s="476"/>
      <c r="AQ147" s="476"/>
      <c r="AR147" s="476"/>
      <c r="AS147" s="476"/>
      <c r="AT147" s="476"/>
      <c r="AU147" s="476"/>
      <c r="AV147" s="476"/>
      <c r="AW147" s="476"/>
      <c r="AX147" s="476"/>
      <c r="AY147" s="476"/>
      <c r="AZ147" s="476"/>
      <c r="BA147" s="476"/>
      <c r="BB147" s="480"/>
      <c r="BC147" s="481"/>
      <c r="BD147" s="481"/>
      <c r="BE147" s="481"/>
      <c r="BF147" s="481"/>
      <c r="BG147" s="481"/>
      <c r="BH147" s="481"/>
      <c r="BI147" s="481"/>
      <c r="BJ147" s="481"/>
      <c r="BK147" s="481"/>
      <c r="BL147" s="481"/>
      <c r="BM147" s="481"/>
      <c r="BN147" s="481"/>
      <c r="BO147" s="481"/>
      <c r="BP147" s="481"/>
      <c r="BQ147" s="481"/>
      <c r="BR147" s="481"/>
      <c r="BS147" s="481"/>
      <c r="BT147" s="481"/>
      <c r="BU147" s="481"/>
      <c r="BV147" s="481"/>
      <c r="BW147" s="482"/>
      <c r="BX147" s="178"/>
    </row>
    <row r="148" spans="1:76" ht="12.75" customHeight="1">
      <c r="A148" s="178"/>
      <c r="B148" s="502"/>
      <c r="C148" s="503"/>
      <c r="D148" s="503"/>
      <c r="E148" s="503"/>
      <c r="F148" s="503"/>
      <c r="G148" s="503"/>
      <c r="H148" s="503"/>
      <c r="I148" s="503"/>
      <c r="J148" s="503"/>
      <c r="K148" s="503"/>
      <c r="L148" s="503"/>
      <c r="M148" s="503"/>
      <c r="N148" s="503"/>
      <c r="O148" s="503"/>
      <c r="P148" s="503"/>
      <c r="Q148" s="503"/>
      <c r="R148" s="503"/>
      <c r="S148" s="504"/>
      <c r="T148" s="486"/>
      <c r="U148" s="486"/>
      <c r="V148" s="486"/>
      <c r="W148" s="476"/>
      <c r="X148" s="476"/>
      <c r="Y148" s="476"/>
      <c r="Z148" s="476"/>
      <c r="AA148" s="476"/>
      <c r="AB148" s="476"/>
      <c r="AC148" s="476"/>
      <c r="AD148" s="476"/>
      <c r="AE148" s="476"/>
      <c r="AF148" s="476"/>
      <c r="AG148" s="476"/>
      <c r="AH148" s="476"/>
      <c r="AI148" s="476"/>
      <c r="AJ148" s="476"/>
      <c r="AK148" s="476"/>
      <c r="AL148" s="476"/>
      <c r="AM148" s="476"/>
      <c r="AN148" s="476"/>
      <c r="AO148" s="476"/>
      <c r="AP148" s="476"/>
      <c r="AQ148" s="476"/>
      <c r="AR148" s="476"/>
      <c r="AS148" s="476"/>
      <c r="AT148" s="476"/>
      <c r="AU148" s="476"/>
      <c r="AV148" s="476"/>
      <c r="AW148" s="476"/>
      <c r="AX148" s="476"/>
      <c r="AY148" s="476"/>
      <c r="AZ148" s="476"/>
      <c r="BA148" s="476"/>
      <c r="BB148" s="483"/>
      <c r="BC148" s="484"/>
      <c r="BD148" s="484"/>
      <c r="BE148" s="484"/>
      <c r="BF148" s="484"/>
      <c r="BG148" s="484"/>
      <c r="BH148" s="484"/>
      <c r="BI148" s="484"/>
      <c r="BJ148" s="484"/>
      <c r="BK148" s="484"/>
      <c r="BL148" s="484"/>
      <c r="BM148" s="484"/>
      <c r="BN148" s="484"/>
      <c r="BO148" s="484"/>
      <c r="BP148" s="484"/>
      <c r="BQ148" s="484"/>
      <c r="BR148" s="484"/>
      <c r="BS148" s="484"/>
      <c r="BT148" s="484"/>
      <c r="BU148" s="484"/>
      <c r="BV148" s="484"/>
      <c r="BW148" s="485"/>
      <c r="BX148" s="178"/>
    </row>
    <row r="149" spans="1:76" ht="12.75" customHeight="1">
      <c r="A149" s="178"/>
      <c r="B149" s="502"/>
      <c r="C149" s="503"/>
      <c r="D149" s="503"/>
      <c r="E149" s="503"/>
      <c r="F149" s="503"/>
      <c r="G149" s="503"/>
      <c r="H149" s="503"/>
      <c r="I149" s="503"/>
      <c r="J149" s="503"/>
      <c r="K149" s="503"/>
      <c r="L149" s="503"/>
      <c r="M149" s="503"/>
      <c r="N149" s="503"/>
      <c r="O149" s="503"/>
      <c r="P149" s="503"/>
      <c r="Q149" s="503"/>
      <c r="R149" s="503"/>
      <c r="S149" s="504"/>
      <c r="T149" s="486">
        <v>3.6</v>
      </c>
      <c r="U149" s="486"/>
      <c r="V149" s="486"/>
      <c r="W149" s="475" t="s">
        <v>1827</v>
      </c>
      <c r="X149" s="476"/>
      <c r="Y149" s="476"/>
      <c r="Z149" s="476"/>
      <c r="AA149" s="476"/>
      <c r="AB149" s="476"/>
      <c r="AC149" s="476"/>
      <c r="AD149" s="476"/>
      <c r="AE149" s="476"/>
      <c r="AF149" s="476"/>
      <c r="AG149" s="476"/>
      <c r="AH149" s="476"/>
      <c r="AI149" s="476"/>
      <c r="AJ149" s="476"/>
      <c r="AK149" s="476"/>
      <c r="AL149" s="476"/>
      <c r="AM149" s="476"/>
      <c r="AN149" s="476"/>
      <c r="AO149" s="476"/>
      <c r="AP149" s="476"/>
      <c r="AQ149" s="476"/>
      <c r="AR149" s="476"/>
      <c r="AS149" s="476"/>
      <c r="AT149" s="476"/>
      <c r="AU149" s="476"/>
      <c r="AV149" s="476"/>
      <c r="AW149" s="476"/>
      <c r="AX149" s="476"/>
      <c r="AY149" s="476"/>
      <c r="AZ149" s="476"/>
      <c r="BA149" s="476"/>
      <c r="BB149" s="477" t="str">
        <f>IF('E-OG'!K452=0,"","Los Ingresos estimados en Fortalecimiento con OR 230 es de $"&amp;'E-OG'!K450&amp;" y en los Egresos se presupuesto $"&amp;'E-OG'!K451&amp;", por lo que no existe equilibrio.")</f>
        <v/>
      </c>
      <c r="BC149" s="478"/>
      <c r="BD149" s="478"/>
      <c r="BE149" s="478"/>
      <c r="BF149" s="478"/>
      <c r="BG149" s="478"/>
      <c r="BH149" s="478"/>
      <c r="BI149" s="478"/>
      <c r="BJ149" s="478"/>
      <c r="BK149" s="478"/>
      <c r="BL149" s="478"/>
      <c r="BM149" s="478"/>
      <c r="BN149" s="478"/>
      <c r="BO149" s="478"/>
      <c r="BP149" s="478"/>
      <c r="BQ149" s="478"/>
      <c r="BR149" s="478"/>
      <c r="BS149" s="478"/>
      <c r="BT149" s="478"/>
      <c r="BU149" s="478"/>
      <c r="BV149" s="478"/>
      <c r="BW149" s="479"/>
      <c r="BX149" s="178"/>
    </row>
    <row r="150" spans="1:76" ht="12.75" customHeight="1">
      <c r="A150" s="178"/>
      <c r="B150" s="502"/>
      <c r="C150" s="503"/>
      <c r="D150" s="503"/>
      <c r="E150" s="503"/>
      <c r="F150" s="503"/>
      <c r="G150" s="503"/>
      <c r="H150" s="503"/>
      <c r="I150" s="503"/>
      <c r="J150" s="503"/>
      <c r="K150" s="503"/>
      <c r="L150" s="503"/>
      <c r="M150" s="503"/>
      <c r="N150" s="503"/>
      <c r="O150" s="503"/>
      <c r="P150" s="503"/>
      <c r="Q150" s="503"/>
      <c r="R150" s="503"/>
      <c r="S150" s="504"/>
      <c r="T150" s="486"/>
      <c r="U150" s="486"/>
      <c r="V150" s="486"/>
      <c r="W150" s="476"/>
      <c r="X150" s="476"/>
      <c r="Y150" s="476"/>
      <c r="Z150" s="476"/>
      <c r="AA150" s="476"/>
      <c r="AB150" s="476"/>
      <c r="AC150" s="476"/>
      <c r="AD150" s="476"/>
      <c r="AE150" s="476"/>
      <c r="AF150" s="476"/>
      <c r="AG150" s="476"/>
      <c r="AH150" s="476"/>
      <c r="AI150" s="476"/>
      <c r="AJ150" s="476"/>
      <c r="AK150" s="476"/>
      <c r="AL150" s="476"/>
      <c r="AM150" s="476"/>
      <c r="AN150" s="476"/>
      <c r="AO150" s="476"/>
      <c r="AP150" s="476"/>
      <c r="AQ150" s="476"/>
      <c r="AR150" s="476"/>
      <c r="AS150" s="476"/>
      <c r="AT150" s="476"/>
      <c r="AU150" s="476"/>
      <c r="AV150" s="476"/>
      <c r="AW150" s="476"/>
      <c r="AX150" s="476"/>
      <c r="AY150" s="476"/>
      <c r="AZ150" s="476"/>
      <c r="BA150" s="476"/>
      <c r="BB150" s="480"/>
      <c r="BC150" s="481"/>
      <c r="BD150" s="481"/>
      <c r="BE150" s="481"/>
      <c r="BF150" s="481"/>
      <c r="BG150" s="481"/>
      <c r="BH150" s="481"/>
      <c r="BI150" s="481"/>
      <c r="BJ150" s="481"/>
      <c r="BK150" s="481"/>
      <c r="BL150" s="481"/>
      <c r="BM150" s="481"/>
      <c r="BN150" s="481"/>
      <c r="BO150" s="481"/>
      <c r="BP150" s="481"/>
      <c r="BQ150" s="481"/>
      <c r="BR150" s="481"/>
      <c r="BS150" s="481"/>
      <c r="BT150" s="481"/>
      <c r="BU150" s="481"/>
      <c r="BV150" s="481"/>
      <c r="BW150" s="482"/>
      <c r="BX150" s="178"/>
    </row>
    <row r="151" spans="1:76" ht="12.75" customHeight="1">
      <c r="A151" s="178"/>
      <c r="B151" s="502"/>
      <c r="C151" s="503"/>
      <c r="D151" s="503"/>
      <c r="E151" s="503"/>
      <c r="F151" s="503"/>
      <c r="G151" s="503"/>
      <c r="H151" s="503"/>
      <c r="I151" s="503"/>
      <c r="J151" s="503"/>
      <c r="K151" s="503"/>
      <c r="L151" s="503"/>
      <c r="M151" s="503"/>
      <c r="N151" s="503"/>
      <c r="O151" s="503"/>
      <c r="P151" s="503"/>
      <c r="Q151" s="503"/>
      <c r="R151" s="503"/>
      <c r="S151" s="504"/>
      <c r="T151" s="486"/>
      <c r="U151" s="486"/>
      <c r="V151" s="486"/>
      <c r="W151" s="476"/>
      <c r="X151" s="476"/>
      <c r="Y151" s="476"/>
      <c r="Z151" s="476"/>
      <c r="AA151" s="476"/>
      <c r="AB151" s="476"/>
      <c r="AC151" s="476"/>
      <c r="AD151" s="476"/>
      <c r="AE151" s="476"/>
      <c r="AF151" s="476"/>
      <c r="AG151" s="476"/>
      <c r="AH151" s="476"/>
      <c r="AI151" s="476"/>
      <c r="AJ151" s="476"/>
      <c r="AK151" s="476"/>
      <c r="AL151" s="476"/>
      <c r="AM151" s="476"/>
      <c r="AN151" s="476"/>
      <c r="AO151" s="476"/>
      <c r="AP151" s="476"/>
      <c r="AQ151" s="476"/>
      <c r="AR151" s="476"/>
      <c r="AS151" s="476"/>
      <c r="AT151" s="476"/>
      <c r="AU151" s="476"/>
      <c r="AV151" s="476"/>
      <c r="AW151" s="476"/>
      <c r="AX151" s="476"/>
      <c r="AY151" s="476"/>
      <c r="AZ151" s="476"/>
      <c r="BA151" s="476"/>
      <c r="BB151" s="480"/>
      <c r="BC151" s="481"/>
      <c r="BD151" s="481"/>
      <c r="BE151" s="481"/>
      <c r="BF151" s="481"/>
      <c r="BG151" s="481"/>
      <c r="BH151" s="481"/>
      <c r="BI151" s="481"/>
      <c r="BJ151" s="481"/>
      <c r="BK151" s="481"/>
      <c r="BL151" s="481"/>
      <c r="BM151" s="481"/>
      <c r="BN151" s="481"/>
      <c r="BO151" s="481"/>
      <c r="BP151" s="481"/>
      <c r="BQ151" s="481"/>
      <c r="BR151" s="481"/>
      <c r="BS151" s="481"/>
      <c r="BT151" s="481"/>
      <c r="BU151" s="481"/>
      <c r="BV151" s="481"/>
      <c r="BW151" s="482"/>
      <c r="BX151" s="178"/>
    </row>
    <row r="152" spans="1:76" ht="12.75" customHeight="1">
      <c r="A152" s="178"/>
      <c r="B152" s="505"/>
      <c r="C152" s="506"/>
      <c r="D152" s="506"/>
      <c r="E152" s="506"/>
      <c r="F152" s="506"/>
      <c r="G152" s="506"/>
      <c r="H152" s="506"/>
      <c r="I152" s="506"/>
      <c r="J152" s="506"/>
      <c r="K152" s="506"/>
      <c r="L152" s="506"/>
      <c r="M152" s="506"/>
      <c r="N152" s="506"/>
      <c r="O152" s="506"/>
      <c r="P152" s="506"/>
      <c r="Q152" s="506"/>
      <c r="R152" s="506"/>
      <c r="S152" s="507"/>
      <c r="T152" s="486"/>
      <c r="U152" s="486"/>
      <c r="V152" s="486"/>
      <c r="W152" s="476"/>
      <c r="X152" s="476"/>
      <c r="Y152" s="476"/>
      <c r="Z152" s="476"/>
      <c r="AA152" s="476"/>
      <c r="AB152" s="476"/>
      <c r="AC152" s="476"/>
      <c r="AD152" s="476"/>
      <c r="AE152" s="476"/>
      <c r="AF152" s="476"/>
      <c r="AG152" s="476"/>
      <c r="AH152" s="476"/>
      <c r="AI152" s="476"/>
      <c r="AJ152" s="476"/>
      <c r="AK152" s="476"/>
      <c r="AL152" s="476"/>
      <c r="AM152" s="476"/>
      <c r="AN152" s="476"/>
      <c r="AO152" s="476"/>
      <c r="AP152" s="476"/>
      <c r="AQ152" s="476"/>
      <c r="AR152" s="476"/>
      <c r="AS152" s="476"/>
      <c r="AT152" s="476"/>
      <c r="AU152" s="476"/>
      <c r="AV152" s="476"/>
      <c r="AW152" s="476"/>
      <c r="AX152" s="476"/>
      <c r="AY152" s="476"/>
      <c r="AZ152" s="476"/>
      <c r="BA152" s="476"/>
      <c r="BB152" s="483"/>
      <c r="BC152" s="484"/>
      <c r="BD152" s="484"/>
      <c r="BE152" s="484"/>
      <c r="BF152" s="484"/>
      <c r="BG152" s="484"/>
      <c r="BH152" s="484"/>
      <c r="BI152" s="484"/>
      <c r="BJ152" s="484"/>
      <c r="BK152" s="484"/>
      <c r="BL152" s="484"/>
      <c r="BM152" s="484"/>
      <c r="BN152" s="484"/>
      <c r="BO152" s="484"/>
      <c r="BP152" s="484"/>
      <c r="BQ152" s="484"/>
      <c r="BR152" s="484"/>
      <c r="BS152" s="484"/>
      <c r="BT152" s="484"/>
      <c r="BU152" s="484"/>
      <c r="BV152" s="484"/>
      <c r="BW152" s="485"/>
      <c r="BX152" s="178"/>
    </row>
    <row r="153" spans="1:76" ht="12.75" customHeight="1">
      <c r="A153" s="178"/>
      <c r="B153" s="499" t="s">
        <v>1321</v>
      </c>
      <c r="C153" s="500"/>
      <c r="D153" s="500"/>
      <c r="E153" s="500"/>
      <c r="F153" s="500"/>
      <c r="G153" s="500"/>
      <c r="H153" s="500"/>
      <c r="I153" s="500"/>
      <c r="J153" s="500"/>
      <c r="K153" s="500"/>
      <c r="L153" s="500"/>
      <c r="M153" s="500"/>
      <c r="N153" s="500"/>
      <c r="O153" s="500"/>
      <c r="P153" s="500"/>
      <c r="Q153" s="500"/>
      <c r="R153" s="500"/>
      <c r="S153" s="501"/>
      <c r="T153" s="486">
        <v>4.0999999999999996</v>
      </c>
      <c r="U153" s="486"/>
      <c r="V153" s="486"/>
      <c r="W153" s="475" t="s">
        <v>1350</v>
      </c>
      <c r="X153" s="476"/>
      <c r="Y153" s="476"/>
      <c r="Z153" s="476"/>
      <c r="AA153" s="476"/>
      <c r="AB153" s="476"/>
      <c r="AC153" s="476"/>
      <c r="AD153" s="476"/>
      <c r="AE153" s="476"/>
      <c r="AF153" s="476"/>
      <c r="AG153" s="476"/>
      <c r="AH153" s="476"/>
      <c r="AI153" s="476"/>
      <c r="AJ153" s="476"/>
      <c r="AK153" s="476"/>
      <c r="AL153" s="476"/>
      <c r="AM153" s="476"/>
      <c r="AN153" s="476"/>
      <c r="AO153" s="476"/>
      <c r="AP153" s="476"/>
      <c r="AQ153" s="476"/>
      <c r="AR153" s="476"/>
      <c r="AS153" s="476"/>
      <c r="AT153" s="476"/>
      <c r="AU153" s="476"/>
      <c r="AV153" s="476"/>
      <c r="AW153" s="476"/>
      <c r="AX153" s="476"/>
      <c r="AY153" s="476"/>
      <c r="AZ153" s="476"/>
      <c r="BA153" s="476"/>
      <c r="BB153" s="490" t="str">
        <f>IF(P!H33&gt;0,"","No se anexa el formato de Plantilla de Personal de Carácter Permanente o falta integrar información.")</f>
        <v/>
      </c>
      <c r="BC153" s="491"/>
      <c r="BD153" s="491"/>
      <c r="BE153" s="491"/>
      <c r="BF153" s="491"/>
      <c r="BG153" s="491"/>
      <c r="BH153" s="491"/>
      <c r="BI153" s="491"/>
      <c r="BJ153" s="491"/>
      <c r="BK153" s="491"/>
      <c r="BL153" s="491"/>
      <c r="BM153" s="491"/>
      <c r="BN153" s="491"/>
      <c r="BO153" s="491"/>
      <c r="BP153" s="491"/>
      <c r="BQ153" s="491"/>
      <c r="BR153" s="491"/>
      <c r="BS153" s="491"/>
      <c r="BT153" s="491"/>
      <c r="BU153" s="491"/>
      <c r="BV153" s="491"/>
      <c r="BW153" s="492"/>
      <c r="BX153" s="178"/>
    </row>
    <row r="154" spans="1:76" ht="12.75" customHeight="1">
      <c r="A154" s="178"/>
      <c r="B154" s="502"/>
      <c r="C154" s="503"/>
      <c r="D154" s="503"/>
      <c r="E154" s="503"/>
      <c r="F154" s="503"/>
      <c r="G154" s="503"/>
      <c r="H154" s="503"/>
      <c r="I154" s="503"/>
      <c r="J154" s="503"/>
      <c r="K154" s="503"/>
      <c r="L154" s="503"/>
      <c r="M154" s="503"/>
      <c r="N154" s="503"/>
      <c r="O154" s="503"/>
      <c r="P154" s="503"/>
      <c r="Q154" s="503"/>
      <c r="R154" s="503"/>
      <c r="S154" s="504"/>
      <c r="T154" s="486"/>
      <c r="U154" s="486"/>
      <c r="V154" s="486"/>
      <c r="W154" s="475"/>
      <c r="X154" s="476"/>
      <c r="Y154" s="476"/>
      <c r="Z154" s="476"/>
      <c r="AA154" s="476"/>
      <c r="AB154" s="476"/>
      <c r="AC154" s="476"/>
      <c r="AD154" s="476"/>
      <c r="AE154" s="476"/>
      <c r="AF154" s="476"/>
      <c r="AG154" s="476"/>
      <c r="AH154" s="476"/>
      <c r="AI154" s="476"/>
      <c r="AJ154" s="476"/>
      <c r="AK154" s="476"/>
      <c r="AL154" s="476"/>
      <c r="AM154" s="476"/>
      <c r="AN154" s="476"/>
      <c r="AO154" s="476"/>
      <c r="AP154" s="476"/>
      <c r="AQ154" s="476"/>
      <c r="AR154" s="476"/>
      <c r="AS154" s="476"/>
      <c r="AT154" s="476"/>
      <c r="AU154" s="476"/>
      <c r="AV154" s="476"/>
      <c r="AW154" s="476"/>
      <c r="AX154" s="476"/>
      <c r="AY154" s="476"/>
      <c r="AZ154" s="476"/>
      <c r="BA154" s="476"/>
      <c r="BB154" s="493"/>
      <c r="BC154" s="494"/>
      <c r="BD154" s="494"/>
      <c r="BE154" s="494"/>
      <c r="BF154" s="494"/>
      <c r="BG154" s="494"/>
      <c r="BH154" s="494"/>
      <c r="BI154" s="494"/>
      <c r="BJ154" s="494"/>
      <c r="BK154" s="494"/>
      <c r="BL154" s="494"/>
      <c r="BM154" s="494"/>
      <c r="BN154" s="494"/>
      <c r="BO154" s="494"/>
      <c r="BP154" s="494"/>
      <c r="BQ154" s="494"/>
      <c r="BR154" s="494"/>
      <c r="BS154" s="494"/>
      <c r="BT154" s="494"/>
      <c r="BU154" s="494"/>
      <c r="BV154" s="494"/>
      <c r="BW154" s="495"/>
      <c r="BX154" s="178"/>
    </row>
    <row r="155" spans="1:76" ht="12.75" customHeight="1">
      <c r="A155" s="178"/>
      <c r="B155" s="502"/>
      <c r="C155" s="503"/>
      <c r="D155" s="503"/>
      <c r="E155" s="503"/>
      <c r="F155" s="503"/>
      <c r="G155" s="503"/>
      <c r="H155" s="503"/>
      <c r="I155" s="503"/>
      <c r="J155" s="503"/>
      <c r="K155" s="503"/>
      <c r="L155" s="503"/>
      <c r="M155" s="503"/>
      <c r="N155" s="503"/>
      <c r="O155" s="503"/>
      <c r="P155" s="503"/>
      <c r="Q155" s="503"/>
      <c r="R155" s="503"/>
      <c r="S155" s="504"/>
      <c r="T155" s="486"/>
      <c r="U155" s="486"/>
      <c r="V155" s="486"/>
      <c r="W155" s="476"/>
      <c r="X155" s="476"/>
      <c r="Y155" s="476"/>
      <c r="Z155" s="476"/>
      <c r="AA155" s="476"/>
      <c r="AB155" s="476"/>
      <c r="AC155" s="476"/>
      <c r="AD155" s="476"/>
      <c r="AE155" s="476"/>
      <c r="AF155" s="476"/>
      <c r="AG155" s="476"/>
      <c r="AH155" s="476"/>
      <c r="AI155" s="476"/>
      <c r="AJ155" s="476"/>
      <c r="AK155" s="476"/>
      <c r="AL155" s="476"/>
      <c r="AM155" s="476"/>
      <c r="AN155" s="476"/>
      <c r="AO155" s="476"/>
      <c r="AP155" s="476"/>
      <c r="AQ155" s="476"/>
      <c r="AR155" s="476"/>
      <c r="AS155" s="476"/>
      <c r="AT155" s="476"/>
      <c r="AU155" s="476"/>
      <c r="AV155" s="476"/>
      <c r="AW155" s="476"/>
      <c r="AX155" s="476"/>
      <c r="AY155" s="476"/>
      <c r="AZ155" s="476"/>
      <c r="BA155" s="476"/>
      <c r="BB155" s="493"/>
      <c r="BC155" s="494"/>
      <c r="BD155" s="494"/>
      <c r="BE155" s="494"/>
      <c r="BF155" s="494"/>
      <c r="BG155" s="494"/>
      <c r="BH155" s="494"/>
      <c r="BI155" s="494"/>
      <c r="BJ155" s="494"/>
      <c r="BK155" s="494"/>
      <c r="BL155" s="494"/>
      <c r="BM155" s="494"/>
      <c r="BN155" s="494"/>
      <c r="BO155" s="494"/>
      <c r="BP155" s="494"/>
      <c r="BQ155" s="494"/>
      <c r="BR155" s="494"/>
      <c r="BS155" s="494"/>
      <c r="BT155" s="494"/>
      <c r="BU155" s="494"/>
      <c r="BV155" s="494"/>
      <c r="BW155" s="495"/>
      <c r="BX155" s="178"/>
    </row>
    <row r="156" spans="1:76" ht="12.75" customHeight="1">
      <c r="A156" s="178"/>
      <c r="B156" s="502"/>
      <c r="C156" s="503"/>
      <c r="D156" s="503"/>
      <c r="E156" s="503"/>
      <c r="F156" s="503"/>
      <c r="G156" s="503"/>
      <c r="H156" s="503"/>
      <c r="I156" s="503"/>
      <c r="J156" s="503"/>
      <c r="K156" s="503"/>
      <c r="L156" s="503"/>
      <c r="M156" s="503"/>
      <c r="N156" s="503"/>
      <c r="O156" s="503"/>
      <c r="P156" s="503"/>
      <c r="Q156" s="503"/>
      <c r="R156" s="503"/>
      <c r="S156" s="504"/>
      <c r="T156" s="486"/>
      <c r="U156" s="486"/>
      <c r="V156" s="486"/>
      <c r="W156" s="476"/>
      <c r="X156" s="476"/>
      <c r="Y156" s="476"/>
      <c r="Z156" s="476"/>
      <c r="AA156" s="476"/>
      <c r="AB156" s="476"/>
      <c r="AC156" s="476"/>
      <c r="AD156" s="476"/>
      <c r="AE156" s="476"/>
      <c r="AF156" s="476"/>
      <c r="AG156" s="476"/>
      <c r="AH156" s="476"/>
      <c r="AI156" s="476"/>
      <c r="AJ156" s="476"/>
      <c r="AK156" s="476"/>
      <c r="AL156" s="476"/>
      <c r="AM156" s="476"/>
      <c r="AN156" s="476"/>
      <c r="AO156" s="476"/>
      <c r="AP156" s="476"/>
      <c r="AQ156" s="476"/>
      <c r="AR156" s="476"/>
      <c r="AS156" s="476"/>
      <c r="AT156" s="476"/>
      <c r="AU156" s="476"/>
      <c r="AV156" s="476"/>
      <c r="AW156" s="476"/>
      <c r="AX156" s="476"/>
      <c r="AY156" s="476"/>
      <c r="AZ156" s="476"/>
      <c r="BA156" s="476"/>
      <c r="BB156" s="496"/>
      <c r="BC156" s="497"/>
      <c r="BD156" s="497"/>
      <c r="BE156" s="497"/>
      <c r="BF156" s="497"/>
      <c r="BG156" s="497"/>
      <c r="BH156" s="497"/>
      <c r="BI156" s="497"/>
      <c r="BJ156" s="497"/>
      <c r="BK156" s="497"/>
      <c r="BL156" s="497"/>
      <c r="BM156" s="497"/>
      <c r="BN156" s="497"/>
      <c r="BO156" s="497"/>
      <c r="BP156" s="497"/>
      <c r="BQ156" s="497"/>
      <c r="BR156" s="497"/>
      <c r="BS156" s="497"/>
      <c r="BT156" s="497"/>
      <c r="BU156" s="497"/>
      <c r="BV156" s="497"/>
      <c r="BW156" s="498"/>
      <c r="BX156" s="178"/>
    </row>
    <row r="157" spans="1:76" ht="12.75" customHeight="1">
      <c r="A157" s="178"/>
      <c r="B157" s="502"/>
      <c r="C157" s="503"/>
      <c r="D157" s="503"/>
      <c r="E157" s="503"/>
      <c r="F157" s="503"/>
      <c r="G157" s="503"/>
      <c r="H157" s="503"/>
      <c r="I157" s="503"/>
      <c r="J157" s="503"/>
      <c r="K157" s="503"/>
      <c r="L157" s="503"/>
      <c r="M157" s="503"/>
      <c r="N157" s="503"/>
      <c r="O157" s="503"/>
      <c r="P157" s="503"/>
      <c r="Q157" s="503"/>
      <c r="R157" s="503"/>
      <c r="S157" s="504"/>
      <c r="T157" s="486">
        <v>4.2</v>
      </c>
      <c r="U157" s="486"/>
      <c r="V157" s="486"/>
      <c r="W157" s="475" t="s">
        <v>1416</v>
      </c>
      <c r="X157" s="476"/>
      <c r="Y157" s="476"/>
      <c r="Z157" s="476"/>
      <c r="AA157" s="476"/>
      <c r="AB157" s="476"/>
      <c r="AC157" s="476"/>
      <c r="AD157" s="476"/>
      <c r="AE157" s="476"/>
      <c r="AF157" s="476"/>
      <c r="AG157" s="476"/>
      <c r="AH157" s="476"/>
      <c r="AI157" s="476"/>
      <c r="AJ157" s="476"/>
      <c r="AK157" s="476"/>
      <c r="AL157" s="476"/>
      <c r="AM157" s="476"/>
      <c r="AN157" s="476"/>
      <c r="AO157" s="476"/>
      <c r="AP157" s="476"/>
      <c r="AQ157" s="476"/>
      <c r="AR157" s="476"/>
      <c r="AS157" s="476"/>
      <c r="AT157" s="476"/>
      <c r="AU157" s="476"/>
      <c r="AV157" s="476"/>
      <c r="AW157" s="476"/>
      <c r="AX157" s="476"/>
      <c r="AY157" s="476"/>
      <c r="AZ157" s="476"/>
      <c r="BA157" s="476"/>
      <c r="BB157" s="477" t="str">
        <f>IF('E-OG'!O6=P!H33,"","Los Sueldos base al personal permanente estimado es (partida 1100) $"&amp;'E-OG'!O6&amp;" y en la Plantilla se determino $"&amp;P!H33&amp;", por lo que no existe equilibrio.")</f>
        <v/>
      </c>
      <c r="BC157" s="478"/>
      <c r="BD157" s="478"/>
      <c r="BE157" s="478"/>
      <c r="BF157" s="478"/>
      <c r="BG157" s="478"/>
      <c r="BH157" s="478"/>
      <c r="BI157" s="478"/>
      <c r="BJ157" s="478"/>
      <c r="BK157" s="478"/>
      <c r="BL157" s="478"/>
      <c r="BM157" s="478"/>
      <c r="BN157" s="478"/>
      <c r="BO157" s="478"/>
      <c r="BP157" s="478"/>
      <c r="BQ157" s="478"/>
      <c r="BR157" s="478"/>
      <c r="BS157" s="478"/>
      <c r="BT157" s="478"/>
      <c r="BU157" s="478"/>
      <c r="BV157" s="478"/>
      <c r="BW157" s="479"/>
      <c r="BX157" s="178"/>
    </row>
    <row r="158" spans="1:76" ht="12.75" customHeight="1">
      <c r="A158" s="178"/>
      <c r="B158" s="502"/>
      <c r="C158" s="503"/>
      <c r="D158" s="503"/>
      <c r="E158" s="503"/>
      <c r="F158" s="503"/>
      <c r="G158" s="503"/>
      <c r="H158" s="503"/>
      <c r="I158" s="503"/>
      <c r="J158" s="503"/>
      <c r="K158" s="503"/>
      <c r="L158" s="503"/>
      <c r="M158" s="503"/>
      <c r="N158" s="503"/>
      <c r="O158" s="503"/>
      <c r="P158" s="503"/>
      <c r="Q158" s="503"/>
      <c r="R158" s="503"/>
      <c r="S158" s="504"/>
      <c r="T158" s="486"/>
      <c r="U158" s="486"/>
      <c r="V158" s="486"/>
      <c r="W158" s="475"/>
      <c r="X158" s="476"/>
      <c r="Y158" s="476"/>
      <c r="Z158" s="476"/>
      <c r="AA158" s="476"/>
      <c r="AB158" s="476"/>
      <c r="AC158" s="476"/>
      <c r="AD158" s="476"/>
      <c r="AE158" s="476"/>
      <c r="AF158" s="476"/>
      <c r="AG158" s="476"/>
      <c r="AH158" s="476"/>
      <c r="AI158" s="476"/>
      <c r="AJ158" s="476"/>
      <c r="AK158" s="476"/>
      <c r="AL158" s="476"/>
      <c r="AM158" s="476"/>
      <c r="AN158" s="476"/>
      <c r="AO158" s="476"/>
      <c r="AP158" s="476"/>
      <c r="AQ158" s="476"/>
      <c r="AR158" s="476"/>
      <c r="AS158" s="476"/>
      <c r="AT158" s="476"/>
      <c r="AU158" s="476"/>
      <c r="AV158" s="476"/>
      <c r="AW158" s="476"/>
      <c r="AX158" s="476"/>
      <c r="AY158" s="476"/>
      <c r="AZ158" s="476"/>
      <c r="BA158" s="476"/>
      <c r="BB158" s="480"/>
      <c r="BC158" s="481"/>
      <c r="BD158" s="481"/>
      <c r="BE158" s="481"/>
      <c r="BF158" s="481"/>
      <c r="BG158" s="481"/>
      <c r="BH158" s="481"/>
      <c r="BI158" s="481"/>
      <c r="BJ158" s="481"/>
      <c r="BK158" s="481"/>
      <c r="BL158" s="481"/>
      <c r="BM158" s="481"/>
      <c r="BN158" s="481"/>
      <c r="BO158" s="481"/>
      <c r="BP158" s="481"/>
      <c r="BQ158" s="481"/>
      <c r="BR158" s="481"/>
      <c r="BS158" s="481"/>
      <c r="BT158" s="481"/>
      <c r="BU158" s="481"/>
      <c r="BV158" s="481"/>
      <c r="BW158" s="482"/>
      <c r="BX158" s="178"/>
    </row>
    <row r="159" spans="1:76" ht="12.75" customHeight="1">
      <c r="A159" s="178"/>
      <c r="B159" s="502"/>
      <c r="C159" s="503"/>
      <c r="D159" s="503"/>
      <c r="E159" s="503"/>
      <c r="F159" s="503"/>
      <c r="G159" s="503"/>
      <c r="H159" s="503"/>
      <c r="I159" s="503"/>
      <c r="J159" s="503"/>
      <c r="K159" s="503"/>
      <c r="L159" s="503"/>
      <c r="M159" s="503"/>
      <c r="N159" s="503"/>
      <c r="O159" s="503"/>
      <c r="P159" s="503"/>
      <c r="Q159" s="503"/>
      <c r="R159" s="503"/>
      <c r="S159" s="504"/>
      <c r="T159" s="486"/>
      <c r="U159" s="486"/>
      <c r="V159" s="486"/>
      <c r="W159" s="476"/>
      <c r="X159" s="476"/>
      <c r="Y159" s="476"/>
      <c r="Z159" s="476"/>
      <c r="AA159" s="476"/>
      <c r="AB159" s="476"/>
      <c r="AC159" s="476"/>
      <c r="AD159" s="476"/>
      <c r="AE159" s="476"/>
      <c r="AF159" s="476"/>
      <c r="AG159" s="476"/>
      <c r="AH159" s="476"/>
      <c r="AI159" s="476"/>
      <c r="AJ159" s="476"/>
      <c r="AK159" s="476"/>
      <c r="AL159" s="476"/>
      <c r="AM159" s="476"/>
      <c r="AN159" s="476"/>
      <c r="AO159" s="476"/>
      <c r="AP159" s="476"/>
      <c r="AQ159" s="476"/>
      <c r="AR159" s="476"/>
      <c r="AS159" s="476"/>
      <c r="AT159" s="476"/>
      <c r="AU159" s="476"/>
      <c r="AV159" s="476"/>
      <c r="AW159" s="476"/>
      <c r="AX159" s="476"/>
      <c r="AY159" s="476"/>
      <c r="AZ159" s="476"/>
      <c r="BA159" s="476"/>
      <c r="BB159" s="480"/>
      <c r="BC159" s="481"/>
      <c r="BD159" s="481"/>
      <c r="BE159" s="481"/>
      <c r="BF159" s="481"/>
      <c r="BG159" s="481"/>
      <c r="BH159" s="481"/>
      <c r="BI159" s="481"/>
      <c r="BJ159" s="481"/>
      <c r="BK159" s="481"/>
      <c r="BL159" s="481"/>
      <c r="BM159" s="481"/>
      <c r="BN159" s="481"/>
      <c r="BO159" s="481"/>
      <c r="BP159" s="481"/>
      <c r="BQ159" s="481"/>
      <c r="BR159" s="481"/>
      <c r="BS159" s="481"/>
      <c r="BT159" s="481"/>
      <c r="BU159" s="481"/>
      <c r="BV159" s="481"/>
      <c r="BW159" s="482"/>
      <c r="BX159" s="178"/>
    </row>
    <row r="160" spans="1:76" ht="12.75" customHeight="1" thickBot="1">
      <c r="A160" s="178"/>
      <c r="B160" s="556"/>
      <c r="C160" s="557"/>
      <c r="D160" s="557"/>
      <c r="E160" s="557"/>
      <c r="F160" s="557"/>
      <c r="G160" s="557"/>
      <c r="H160" s="557"/>
      <c r="I160" s="557"/>
      <c r="J160" s="557"/>
      <c r="K160" s="557"/>
      <c r="L160" s="557"/>
      <c r="M160" s="557"/>
      <c r="N160" s="557"/>
      <c r="O160" s="557"/>
      <c r="P160" s="557"/>
      <c r="Q160" s="557"/>
      <c r="R160" s="557"/>
      <c r="S160" s="558"/>
      <c r="T160" s="559"/>
      <c r="U160" s="559"/>
      <c r="V160" s="559"/>
      <c r="W160" s="511"/>
      <c r="X160" s="511"/>
      <c r="Y160" s="511"/>
      <c r="Z160" s="511"/>
      <c r="AA160" s="511"/>
      <c r="AB160" s="511"/>
      <c r="AC160" s="511"/>
      <c r="AD160" s="511"/>
      <c r="AE160" s="511"/>
      <c r="AF160" s="511"/>
      <c r="AG160" s="511"/>
      <c r="AH160" s="511"/>
      <c r="AI160" s="511"/>
      <c r="AJ160" s="511"/>
      <c r="AK160" s="511"/>
      <c r="AL160" s="511"/>
      <c r="AM160" s="511"/>
      <c r="AN160" s="511"/>
      <c r="AO160" s="511"/>
      <c r="AP160" s="511"/>
      <c r="AQ160" s="511"/>
      <c r="AR160" s="511"/>
      <c r="AS160" s="511"/>
      <c r="AT160" s="511"/>
      <c r="AU160" s="511"/>
      <c r="AV160" s="511"/>
      <c r="AW160" s="511"/>
      <c r="AX160" s="511"/>
      <c r="AY160" s="511"/>
      <c r="AZ160" s="511"/>
      <c r="BA160" s="511"/>
      <c r="BB160" s="508"/>
      <c r="BC160" s="509"/>
      <c r="BD160" s="509"/>
      <c r="BE160" s="509"/>
      <c r="BF160" s="509"/>
      <c r="BG160" s="509"/>
      <c r="BH160" s="509"/>
      <c r="BI160" s="509"/>
      <c r="BJ160" s="509"/>
      <c r="BK160" s="509"/>
      <c r="BL160" s="509"/>
      <c r="BM160" s="509"/>
      <c r="BN160" s="509"/>
      <c r="BO160" s="509"/>
      <c r="BP160" s="509"/>
      <c r="BQ160" s="509"/>
      <c r="BR160" s="509"/>
      <c r="BS160" s="509"/>
      <c r="BT160" s="509"/>
      <c r="BU160" s="509"/>
      <c r="BV160" s="509"/>
      <c r="BW160" s="510"/>
      <c r="BX160" s="178"/>
    </row>
    <row r="161" spans="1:76" s="303" customFormat="1" ht="6" customHeight="1"/>
    <row r="162" spans="1:76">
      <c r="A162" s="303"/>
      <c r="B162" s="303"/>
      <c r="C162" s="303"/>
      <c r="D162" s="303"/>
      <c r="E162" s="303"/>
      <c r="F162" s="303"/>
      <c r="G162" s="303"/>
      <c r="H162" s="303"/>
      <c r="I162" s="303"/>
      <c r="J162" s="303"/>
      <c r="K162" s="303"/>
      <c r="L162" s="303"/>
      <c r="M162" s="303"/>
      <c r="N162" s="303"/>
      <c r="O162" s="303"/>
      <c r="P162" s="303"/>
      <c r="Q162" s="303"/>
      <c r="R162" s="303"/>
      <c r="S162" s="303"/>
      <c r="T162" s="303"/>
      <c r="U162" s="303"/>
      <c r="V162" s="303"/>
      <c r="W162" s="303"/>
      <c r="X162" s="303"/>
      <c r="Y162" s="303"/>
      <c r="Z162" s="303"/>
      <c r="AA162" s="303"/>
      <c r="AB162" s="303"/>
      <c r="AC162" s="303"/>
      <c r="AD162" s="303"/>
      <c r="AE162" s="303"/>
      <c r="AF162" s="303"/>
      <c r="AG162" s="303"/>
      <c r="AH162" s="303"/>
      <c r="AI162" s="303"/>
      <c r="AJ162" s="303"/>
      <c r="AK162" s="303"/>
      <c r="AL162" s="303"/>
      <c r="AM162" s="303"/>
      <c r="AN162" s="303"/>
      <c r="AO162" s="303"/>
      <c r="AP162" s="303"/>
      <c r="AQ162" s="303"/>
      <c r="AR162" s="303"/>
      <c r="AS162" s="303"/>
      <c r="AT162" s="303"/>
      <c r="AU162" s="303"/>
      <c r="AV162" s="303"/>
      <c r="AW162" s="303"/>
      <c r="AX162" s="303"/>
      <c r="AY162" s="303"/>
      <c r="AZ162" s="303"/>
      <c r="BA162" s="303"/>
      <c r="BB162" s="303"/>
      <c r="BC162" s="303"/>
      <c r="BD162" s="303"/>
      <c r="BE162" s="303"/>
      <c r="BF162" s="303"/>
      <c r="BG162" s="303"/>
      <c r="BH162" s="303"/>
      <c r="BI162" s="303"/>
      <c r="BJ162" s="303"/>
      <c r="BK162" s="303"/>
      <c r="BL162" s="303"/>
      <c r="BM162" s="303"/>
      <c r="BN162" s="303"/>
      <c r="BO162" s="303"/>
      <c r="BP162" s="303"/>
      <c r="BQ162" s="303"/>
      <c r="BR162" s="303"/>
      <c r="BS162" s="303"/>
      <c r="BT162" s="303"/>
      <c r="BU162" s="303"/>
      <c r="BV162" s="303"/>
      <c r="BW162" s="303"/>
      <c r="BX162" s="303"/>
    </row>
    <row r="163" spans="1:76">
      <c r="A163" s="303"/>
      <c r="B163" s="303"/>
      <c r="C163" s="303"/>
      <c r="D163" s="303"/>
      <c r="E163" s="303"/>
      <c r="F163" s="303"/>
      <c r="G163" s="303"/>
      <c r="H163" s="303"/>
      <c r="I163" s="303"/>
      <c r="J163" s="303"/>
      <c r="K163" s="303"/>
      <c r="L163" s="303"/>
      <c r="M163" s="303"/>
      <c r="N163" s="303"/>
      <c r="O163" s="303"/>
      <c r="P163" s="303"/>
      <c r="Q163" s="303"/>
      <c r="R163" s="303"/>
      <c r="S163" s="303"/>
      <c r="T163" s="303"/>
      <c r="U163" s="303"/>
      <c r="V163" s="303"/>
      <c r="W163" s="303"/>
      <c r="X163" s="303"/>
      <c r="Y163" s="303"/>
      <c r="Z163" s="303"/>
      <c r="AA163" s="303"/>
      <c r="AB163" s="303"/>
      <c r="AC163" s="303"/>
      <c r="AD163" s="303"/>
      <c r="AE163" s="303"/>
      <c r="AF163" s="303"/>
      <c r="AG163" s="303"/>
      <c r="AH163" s="303"/>
      <c r="AI163" s="303"/>
      <c r="AJ163" s="303"/>
      <c r="AK163" s="303"/>
      <c r="AL163" s="303"/>
      <c r="AM163" s="303"/>
      <c r="AN163" s="303"/>
      <c r="AO163" s="303"/>
      <c r="AP163" s="303"/>
      <c r="AQ163" s="303"/>
      <c r="AR163" s="303"/>
      <c r="AS163" s="303"/>
      <c r="AT163" s="303"/>
      <c r="AU163" s="303"/>
      <c r="AV163" s="303"/>
      <c r="AW163" s="303"/>
      <c r="AX163" s="303"/>
      <c r="AY163" s="303"/>
      <c r="AZ163" s="303"/>
      <c r="BA163" s="303"/>
      <c r="BB163" s="303"/>
      <c r="BC163" s="303"/>
      <c r="BD163" s="303"/>
      <c r="BE163" s="303"/>
      <c r="BF163" s="303"/>
      <c r="BG163" s="303"/>
      <c r="BH163" s="303"/>
      <c r="BI163" s="303"/>
      <c r="BJ163" s="303"/>
      <c r="BK163" s="303"/>
      <c r="BL163" s="303"/>
      <c r="BM163" s="303"/>
      <c r="BN163" s="303"/>
      <c r="BO163" s="303"/>
      <c r="BP163" s="303"/>
      <c r="BQ163" s="303"/>
      <c r="BR163" s="303"/>
      <c r="BS163" s="303"/>
      <c r="BT163" s="303"/>
      <c r="BU163" s="303"/>
      <c r="BV163" s="303"/>
      <c r="BW163" s="303"/>
      <c r="BX163" s="303"/>
    </row>
    <row r="164" spans="1:76" ht="15.75" thickBot="1">
      <c r="A164" s="303"/>
      <c r="B164" s="455" t="s">
        <v>1828</v>
      </c>
      <c r="C164" s="303"/>
      <c r="D164" s="303"/>
      <c r="E164" s="303"/>
      <c r="F164" s="303"/>
      <c r="G164" s="303"/>
      <c r="H164" s="303"/>
      <c r="I164" s="303"/>
      <c r="J164" s="303"/>
      <c r="K164" s="303"/>
      <c r="L164" s="303"/>
      <c r="M164" s="303"/>
      <c r="N164" s="303"/>
      <c r="O164" s="303"/>
      <c r="P164" s="303"/>
      <c r="Q164" s="303"/>
      <c r="R164" s="303"/>
      <c r="S164" s="303"/>
      <c r="T164" s="303"/>
      <c r="U164" s="303"/>
      <c r="V164" s="303"/>
      <c r="W164" s="303"/>
      <c r="X164" s="303"/>
      <c r="Y164" s="303"/>
      <c r="Z164" s="303"/>
      <c r="AA164" s="303"/>
      <c r="AB164" s="303"/>
      <c r="AC164" s="303"/>
      <c r="AD164" s="303"/>
      <c r="AE164" s="303"/>
      <c r="AF164" s="303"/>
      <c r="AG164" s="303"/>
      <c r="AH164" s="303"/>
      <c r="AI164" s="303"/>
      <c r="AJ164" s="303"/>
      <c r="AK164" s="303"/>
      <c r="AL164" s="303"/>
      <c r="AM164" s="303"/>
      <c r="AN164" s="303"/>
      <c r="AO164" s="303"/>
      <c r="AP164" s="303"/>
      <c r="AQ164" s="303"/>
      <c r="AR164" s="303"/>
      <c r="AS164" s="303"/>
      <c r="AT164" s="303"/>
      <c r="AU164" s="303"/>
      <c r="AV164" s="303"/>
      <c r="AW164" s="303"/>
      <c r="AX164" s="303"/>
      <c r="AY164" s="303"/>
      <c r="AZ164" s="303"/>
      <c r="BA164" s="303"/>
      <c r="BB164" s="303"/>
      <c r="BC164" s="303"/>
      <c r="BD164" s="303"/>
      <c r="BE164" s="303"/>
      <c r="BF164" s="303"/>
      <c r="BG164" s="303"/>
      <c r="BH164" s="303"/>
      <c r="BI164" s="303"/>
      <c r="BJ164" s="303"/>
      <c r="BK164" s="303"/>
      <c r="BL164" s="303"/>
      <c r="BM164" s="303"/>
      <c r="BN164" s="303"/>
      <c r="BO164" s="303"/>
      <c r="BP164" s="303"/>
      <c r="BQ164" s="303"/>
      <c r="BR164" s="303"/>
      <c r="BS164" s="303"/>
      <c r="BT164" s="303"/>
      <c r="BU164" s="303"/>
      <c r="BV164" s="303"/>
      <c r="BW164" s="303"/>
      <c r="BX164" s="303"/>
    </row>
    <row r="165" spans="1:76">
      <c r="A165" s="303"/>
      <c r="B165" s="463"/>
      <c r="C165" s="464"/>
      <c r="D165" s="464"/>
      <c r="E165" s="464"/>
      <c r="F165" s="464"/>
      <c r="G165" s="464"/>
      <c r="H165" s="464"/>
      <c r="I165" s="464"/>
      <c r="J165" s="464"/>
      <c r="K165" s="464"/>
      <c r="L165" s="464"/>
      <c r="M165" s="464"/>
      <c r="N165" s="464"/>
      <c r="O165" s="464"/>
      <c r="P165" s="464"/>
      <c r="Q165" s="464"/>
      <c r="R165" s="464"/>
      <c r="S165" s="464"/>
      <c r="T165" s="464"/>
      <c r="U165" s="464"/>
      <c r="V165" s="464"/>
      <c r="W165" s="464"/>
      <c r="X165" s="464"/>
      <c r="Y165" s="464"/>
      <c r="Z165" s="464"/>
      <c r="AA165" s="464"/>
      <c r="AB165" s="464"/>
      <c r="AC165" s="464"/>
      <c r="AD165" s="464"/>
      <c r="AE165" s="464"/>
      <c r="AF165" s="464"/>
      <c r="AG165" s="464"/>
      <c r="AH165" s="464"/>
      <c r="AI165" s="464"/>
      <c r="AJ165" s="464"/>
      <c r="AK165" s="464"/>
      <c r="AL165" s="464"/>
      <c r="AM165" s="464"/>
      <c r="AN165" s="464"/>
      <c r="AO165" s="464"/>
      <c r="AP165" s="464"/>
      <c r="AQ165" s="464"/>
      <c r="AR165" s="464"/>
      <c r="AS165" s="464"/>
      <c r="AT165" s="464"/>
      <c r="AU165" s="464"/>
      <c r="AV165" s="464"/>
      <c r="AW165" s="464"/>
      <c r="AX165" s="464"/>
      <c r="AY165" s="464"/>
      <c r="AZ165" s="464"/>
      <c r="BA165" s="464"/>
      <c r="BB165" s="464"/>
      <c r="BC165" s="464"/>
      <c r="BD165" s="464"/>
      <c r="BE165" s="464"/>
      <c r="BF165" s="464"/>
      <c r="BG165" s="464"/>
      <c r="BH165" s="464"/>
      <c r="BI165" s="464"/>
      <c r="BJ165" s="464"/>
      <c r="BK165" s="464"/>
      <c r="BL165" s="464"/>
      <c r="BM165" s="464"/>
      <c r="BN165" s="464"/>
      <c r="BO165" s="464"/>
      <c r="BP165" s="464"/>
      <c r="BQ165" s="464"/>
      <c r="BR165" s="464"/>
      <c r="BS165" s="464"/>
      <c r="BT165" s="464"/>
      <c r="BU165" s="464"/>
      <c r="BV165" s="465"/>
      <c r="BW165" s="303"/>
      <c r="BX165" s="303"/>
    </row>
    <row r="166" spans="1:76">
      <c r="A166" s="303"/>
      <c r="B166" s="457"/>
      <c r="C166" s="458"/>
      <c r="D166" s="458"/>
      <c r="E166" s="458"/>
      <c r="F166" s="458"/>
      <c r="G166" s="458"/>
      <c r="H166" s="458"/>
      <c r="I166" s="458"/>
      <c r="J166" s="458"/>
      <c r="K166" s="458"/>
      <c r="L166" s="458"/>
      <c r="M166" s="458"/>
      <c r="N166" s="458"/>
      <c r="O166" s="458"/>
      <c r="P166" s="458"/>
      <c r="Q166" s="458"/>
      <c r="R166" s="458"/>
      <c r="S166" s="458"/>
      <c r="T166" s="458"/>
      <c r="U166" s="458"/>
      <c r="V166" s="458"/>
      <c r="W166" s="458"/>
      <c r="X166" s="458"/>
      <c r="Y166" s="458"/>
      <c r="Z166" s="458"/>
      <c r="AA166" s="458"/>
      <c r="AB166" s="458"/>
      <c r="AC166" s="458"/>
      <c r="AD166" s="458"/>
      <c r="AE166" s="458"/>
      <c r="AF166" s="458"/>
      <c r="AG166" s="458"/>
      <c r="AH166" s="458"/>
      <c r="AI166" s="458"/>
      <c r="AJ166" s="458"/>
      <c r="AK166" s="458"/>
      <c r="AL166" s="458"/>
      <c r="AM166" s="458"/>
      <c r="AN166" s="458"/>
      <c r="AO166" s="458"/>
      <c r="AP166" s="458"/>
      <c r="AQ166" s="458"/>
      <c r="AR166" s="458"/>
      <c r="AS166" s="458"/>
      <c r="AT166" s="458"/>
      <c r="AU166" s="458"/>
      <c r="AV166" s="458"/>
      <c r="AW166" s="458"/>
      <c r="AX166" s="458"/>
      <c r="AY166" s="458"/>
      <c r="AZ166" s="458"/>
      <c r="BA166" s="458"/>
      <c r="BB166" s="458"/>
      <c r="BC166" s="458"/>
      <c r="BD166" s="458"/>
      <c r="BE166" s="458"/>
      <c r="BF166" s="458"/>
      <c r="BG166" s="458"/>
      <c r="BH166" s="458"/>
      <c r="BI166" s="458"/>
      <c r="BJ166" s="458"/>
      <c r="BK166" s="458"/>
      <c r="BL166" s="458"/>
      <c r="BM166" s="458"/>
      <c r="BN166" s="458"/>
      <c r="BO166" s="458"/>
      <c r="BP166" s="458"/>
      <c r="BQ166" s="458"/>
      <c r="BR166" s="458"/>
      <c r="BS166" s="458"/>
      <c r="BT166" s="458"/>
      <c r="BU166" s="458"/>
      <c r="BV166" s="459"/>
      <c r="BW166" s="303"/>
      <c r="BX166" s="303"/>
    </row>
    <row r="167" spans="1:76">
      <c r="A167" s="303"/>
      <c r="B167" s="457"/>
      <c r="C167" s="458"/>
      <c r="D167" s="458"/>
      <c r="E167" s="458"/>
      <c r="F167" s="458"/>
      <c r="G167" s="458"/>
      <c r="H167" s="458"/>
      <c r="I167" s="458"/>
      <c r="J167" s="458"/>
      <c r="K167" s="458"/>
      <c r="L167" s="458"/>
      <c r="M167" s="458"/>
      <c r="N167" s="458"/>
      <c r="O167" s="458"/>
      <c r="P167" s="458"/>
      <c r="Q167" s="458"/>
      <c r="R167" s="458"/>
      <c r="S167" s="458"/>
      <c r="T167" s="458"/>
      <c r="U167" s="458"/>
      <c r="V167" s="458"/>
      <c r="W167" s="458"/>
      <c r="X167" s="458"/>
      <c r="Y167" s="458"/>
      <c r="Z167" s="458"/>
      <c r="AA167" s="458"/>
      <c r="AB167" s="458"/>
      <c r="AC167" s="458"/>
      <c r="AD167" s="458"/>
      <c r="AE167" s="458"/>
      <c r="AF167" s="458"/>
      <c r="AG167" s="458"/>
      <c r="AH167" s="458"/>
      <c r="AI167" s="458"/>
      <c r="AJ167" s="458"/>
      <c r="AK167" s="458"/>
      <c r="AL167" s="458"/>
      <c r="AM167" s="458"/>
      <c r="AN167" s="458"/>
      <c r="AO167" s="458"/>
      <c r="AP167" s="458"/>
      <c r="AQ167" s="458"/>
      <c r="AR167" s="458"/>
      <c r="AS167" s="458"/>
      <c r="AT167" s="458"/>
      <c r="AU167" s="458"/>
      <c r="AV167" s="458"/>
      <c r="AW167" s="458"/>
      <c r="AX167" s="458"/>
      <c r="AY167" s="458"/>
      <c r="AZ167" s="458"/>
      <c r="BA167" s="458"/>
      <c r="BB167" s="458"/>
      <c r="BC167" s="458"/>
      <c r="BD167" s="458"/>
      <c r="BE167" s="458"/>
      <c r="BF167" s="458"/>
      <c r="BG167" s="458"/>
      <c r="BH167" s="458"/>
      <c r="BI167" s="458"/>
      <c r="BJ167" s="458"/>
      <c r="BK167" s="458"/>
      <c r="BL167" s="458"/>
      <c r="BM167" s="458"/>
      <c r="BN167" s="458"/>
      <c r="BO167" s="458"/>
      <c r="BP167" s="458"/>
      <c r="BQ167" s="458"/>
      <c r="BR167" s="458"/>
      <c r="BS167" s="458"/>
      <c r="BT167" s="458"/>
      <c r="BU167" s="458"/>
      <c r="BV167" s="459"/>
      <c r="BW167" s="303"/>
      <c r="BX167" s="303"/>
    </row>
    <row r="168" spans="1:76">
      <c r="A168" s="303"/>
      <c r="B168" s="457"/>
      <c r="C168" s="458"/>
      <c r="D168" s="458"/>
      <c r="E168" s="458"/>
      <c r="F168" s="458"/>
      <c r="G168" s="458"/>
      <c r="H168" s="458"/>
      <c r="I168" s="458"/>
      <c r="J168" s="458"/>
      <c r="K168" s="458"/>
      <c r="L168" s="458"/>
      <c r="M168" s="458"/>
      <c r="N168" s="458"/>
      <c r="O168" s="458"/>
      <c r="P168" s="458"/>
      <c r="Q168" s="458"/>
      <c r="R168" s="458"/>
      <c r="S168" s="458"/>
      <c r="T168" s="458"/>
      <c r="U168" s="458"/>
      <c r="V168" s="458"/>
      <c r="W168" s="458"/>
      <c r="X168" s="458"/>
      <c r="Y168" s="458"/>
      <c r="Z168" s="458"/>
      <c r="AA168" s="458"/>
      <c r="AB168" s="458"/>
      <c r="AC168" s="458"/>
      <c r="AD168" s="458"/>
      <c r="AE168" s="458"/>
      <c r="AF168" s="458"/>
      <c r="AG168" s="458"/>
      <c r="AH168" s="458"/>
      <c r="AI168" s="458"/>
      <c r="AJ168" s="458"/>
      <c r="AK168" s="458"/>
      <c r="AL168" s="458"/>
      <c r="AM168" s="458"/>
      <c r="AN168" s="458"/>
      <c r="AO168" s="458"/>
      <c r="AP168" s="458"/>
      <c r="AQ168" s="458"/>
      <c r="AR168" s="458"/>
      <c r="AS168" s="458"/>
      <c r="AT168" s="458"/>
      <c r="AU168" s="458"/>
      <c r="AV168" s="458"/>
      <c r="AW168" s="458"/>
      <c r="AX168" s="458"/>
      <c r="AY168" s="458"/>
      <c r="AZ168" s="458"/>
      <c r="BA168" s="458"/>
      <c r="BB168" s="458"/>
      <c r="BC168" s="458"/>
      <c r="BD168" s="458"/>
      <c r="BE168" s="458"/>
      <c r="BF168" s="458"/>
      <c r="BG168" s="458"/>
      <c r="BH168" s="458"/>
      <c r="BI168" s="458"/>
      <c r="BJ168" s="458"/>
      <c r="BK168" s="458"/>
      <c r="BL168" s="458"/>
      <c r="BM168" s="458"/>
      <c r="BN168" s="458"/>
      <c r="BO168" s="458"/>
      <c r="BP168" s="458"/>
      <c r="BQ168" s="458"/>
      <c r="BR168" s="458"/>
      <c r="BS168" s="458"/>
      <c r="BT168" s="458"/>
      <c r="BU168" s="458"/>
      <c r="BV168" s="459"/>
      <c r="BW168" s="303"/>
      <c r="BX168" s="303"/>
    </row>
    <row r="169" spans="1:76">
      <c r="A169" s="303"/>
      <c r="B169" s="457"/>
      <c r="C169" s="458"/>
      <c r="D169" s="458"/>
      <c r="E169" s="458"/>
      <c r="F169" s="458"/>
      <c r="G169" s="458"/>
      <c r="H169" s="458"/>
      <c r="I169" s="458"/>
      <c r="J169" s="458"/>
      <c r="K169" s="458"/>
      <c r="L169" s="458"/>
      <c r="M169" s="458"/>
      <c r="N169" s="458"/>
      <c r="O169" s="458"/>
      <c r="P169" s="458"/>
      <c r="Q169" s="458"/>
      <c r="R169" s="458"/>
      <c r="S169" s="458"/>
      <c r="T169" s="458"/>
      <c r="U169" s="458"/>
      <c r="V169" s="458"/>
      <c r="W169" s="458"/>
      <c r="X169" s="458"/>
      <c r="Y169" s="458"/>
      <c r="Z169" s="458"/>
      <c r="AA169" s="458"/>
      <c r="AB169" s="458"/>
      <c r="AC169" s="458"/>
      <c r="AD169" s="458"/>
      <c r="AE169" s="458"/>
      <c r="AF169" s="458"/>
      <c r="AG169" s="458"/>
      <c r="AH169" s="458"/>
      <c r="AI169" s="458"/>
      <c r="AJ169" s="458"/>
      <c r="AK169" s="458"/>
      <c r="AL169" s="458"/>
      <c r="AM169" s="458"/>
      <c r="AN169" s="458"/>
      <c r="AO169" s="458"/>
      <c r="AP169" s="458"/>
      <c r="AQ169" s="458"/>
      <c r="AR169" s="458"/>
      <c r="AS169" s="458"/>
      <c r="AT169" s="458"/>
      <c r="AU169" s="458"/>
      <c r="AV169" s="458"/>
      <c r="AW169" s="458"/>
      <c r="AX169" s="458"/>
      <c r="AY169" s="458"/>
      <c r="AZ169" s="458"/>
      <c r="BA169" s="458"/>
      <c r="BB169" s="458"/>
      <c r="BC169" s="458"/>
      <c r="BD169" s="458"/>
      <c r="BE169" s="458"/>
      <c r="BF169" s="458"/>
      <c r="BG169" s="458"/>
      <c r="BH169" s="458"/>
      <c r="BI169" s="458"/>
      <c r="BJ169" s="458"/>
      <c r="BK169" s="458"/>
      <c r="BL169" s="458"/>
      <c r="BM169" s="458"/>
      <c r="BN169" s="458"/>
      <c r="BO169" s="458"/>
      <c r="BP169" s="458"/>
      <c r="BQ169" s="458"/>
      <c r="BR169" s="458"/>
      <c r="BS169" s="458"/>
      <c r="BT169" s="458"/>
      <c r="BU169" s="458"/>
      <c r="BV169" s="459"/>
      <c r="BW169" s="303"/>
      <c r="BX169" s="303"/>
    </row>
    <row r="170" spans="1:76">
      <c r="A170" s="303"/>
      <c r="B170" s="457"/>
      <c r="C170" s="458"/>
      <c r="D170" s="458"/>
      <c r="E170" s="458"/>
      <c r="F170" s="458"/>
      <c r="G170" s="458"/>
      <c r="H170" s="458"/>
      <c r="I170" s="458"/>
      <c r="J170" s="458"/>
      <c r="K170" s="458"/>
      <c r="L170" s="458"/>
      <c r="M170" s="458"/>
      <c r="N170" s="458"/>
      <c r="O170" s="458"/>
      <c r="P170" s="458"/>
      <c r="Q170" s="458"/>
      <c r="R170" s="458"/>
      <c r="S170" s="458"/>
      <c r="T170" s="458"/>
      <c r="U170" s="458"/>
      <c r="V170" s="458"/>
      <c r="W170" s="458"/>
      <c r="X170" s="458"/>
      <c r="Y170" s="458"/>
      <c r="Z170" s="458"/>
      <c r="AA170" s="458"/>
      <c r="AB170" s="458"/>
      <c r="AC170" s="458"/>
      <c r="AD170" s="458"/>
      <c r="AE170" s="458"/>
      <c r="AF170" s="458"/>
      <c r="AG170" s="458"/>
      <c r="AH170" s="458"/>
      <c r="AI170" s="458"/>
      <c r="AJ170" s="458"/>
      <c r="AK170" s="458"/>
      <c r="AL170" s="458"/>
      <c r="AM170" s="458"/>
      <c r="AN170" s="458"/>
      <c r="AO170" s="458"/>
      <c r="AP170" s="458"/>
      <c r="AQ170" s="458"/>
      <c r="AR170" s="458"/>
      <c r="AS170" s="458"/>
      <c r="AT170" s="458"/>
      <c r="AU170" s="458"/>
      <c r="AV170" s="458"/>
      <c r="AW170" s="458"/>
      <c r="AX170" s="458"/>
      <c r="AY170" s="458"/>
      <c r="AZ170" s="458"/>
      <c r="BA170" s="458"/>
      <c r="BB170" s="458"/>
      <c r="BC170" s="458"/>
      <c r="BD170" s="458"/>
      <c r="BE170" s="458"/>
      <c r="BF170" s="458"/>
      <c r="BG170" s="458"/>
      <c r="BH170" s="458"/>
      <c r="BI170" s="458"/>
      <c r="BJ170" s="458"/>
      <c r="BK170" s="458"/>
      <c r="BL170" s="458"/>
      <c r="BM170" s="458"/>
      <c r="BN170" s="458"/>
      <c r="BO170" s="458"/>
      <c r="BP170" s="458"/>
      <c r="BQ170" s="458"/>
      <c r="BR170" s="458"/>
      <c r="BS170" s="458"/>
      <c r="BT170" s="458"/>
      <c r="BU170" s="458"/>
      <c r="BV170" s="459"/>
      <c r="BW170" s="303"/>
      <c r="BX170" s="303"/>
    </row>
    <row r="171" spans="1:76">
      <c r="A171" s="303"/>
      <c r="B171" s="457"/>
      <c r="C171" s="458"/>
      <c r="D171" s="458"/>
      <c r="E171" s="458"/>
      <c r="F171" s="458"/>
      <c r="G171" s="458"/>
      <c r="H171" s="458"/>
      <c r="I171" s="458"/>
      <c r="J171" s="458"/>
      <c r="K171" s="458"/>
      <c r="L171" s="458"/>
      <c r="M171" s="458"/>
      <c r="N171" s="458"/>
      <c r="O171" s="458"/>
      <c r="P171" s="458"/>
      <c r="Q171" s="458"/>
      <c r="R171" s="458"/>
      <c r="S171" s="458"/>
      <c r="T171" s="458"/>
      <c r="U171" s="458"/>
      <c r="V171" s="458"/>
      <c r="W171" s="458"/>
      <c r="X171" s="458"/>
      <c r="Y171" s="458"/>
      <c r="Z171" s="458"/>
      <c r="AA171" s="458"/>
      <c r="AB171" s="458"/>
      <c r="AC171" s="458"/>
      <c r="AD171" s="458"/>
      <c r="AE171" s="458"/>
      <c r="AF171" s="458"/>
      <c r="AG171" s="458"/>
      <c r="AH171" s="458"/>
      <c r="AI171" s="458"/>
      <c r="AJ171" s="458"/>
      <c r="AK171" s="458"/>
      <c r="AL171" s="458"/>
      <c r="AM171" s="458"/>
      <c r="AN171" s="458"/>
      <c r="AO171" s="458"/>
      <c r="AP171" s="458"/>
      <c r="AQ171" s="458"/>
      <c r="AR171" s="458"/>
      <c r="AS171" s="458"/>
      <c r="AT171" s="458"/>
      <c r="AU171" s="458"/>
      <c r="AV171" s="458"/>
      <c r="AW171" s="458"/>
      <c r="AX171" s="458"/>
      <c r="AY171" s="458"/>
      <c r="AZ171" s="458"/>
      <c r="BA171" s="458"/>
      <c r="BB171" s="458"/>
      <c r="BC171" s="458"/>
      <c r="BD171" s="458"/>
      <c r="BE171" s="458"/>
      <c r="BF171" s="458"/>
      <c r="BG171" s="458"/>
      <c r="BH171" s="458"/>
      <c r="BI171" s="458"/>
      <c r="BJ171" s="458"/>
      <c r="BK171" s="458"/>
      <c r="BL171" s="458"/>
      <c r="BM171" s="458"/>
      <c r="BN171" s="458"/>
      <c r="BO171" s="458"/>
      <c r="BP171" s="458"/>
      <c r="BQ171" s="458"/>
      <c r="BR171" s="458"/>
      <c r="BS171" s="458"/>
      <c r="BT171" s="458"/>
      <c r="BU171" s="458"/>
      <c r="BV171" s="459"/>
      <c r="BW171" s="303"/>
      <c r="BX171" s="303"/>
    </row>
    <row r="172" spans="1:76">
      <c r="A172" s="303"/>
      <c r="B172" s="457"/>
      <c r="C172" s="458"/>
      <c r="D172" s="458"/>
      <c r="E172" s="458"/>
      <c r="F172" s="458"/>
      <c r="G172" s="458"/>
      <c r="H172" s="458"/>
      <c r="I172" s="458"/>
      <c r="J172" s="458"/>
      <c r="K172" s="458"/>
      <c r="L172" s="458"/>
      <c r="M172" s="458"/>
      <c r="N172" s="458"/>
      <c r="O172" s="458"/>
      <c r="P172" s="458"/>
      <c r="Q172" s="458"/>
      <c r="R172" s="458"/>
      <c r="S172" s="458"/>
      <c r="T172" s="458"/>
      <c r="U172" s="458"/>
      <c r="V172" s="458"/>
      <c r="W172" s="458"/>
      <c r="X172" s="458"/>
      <c r="Y172" s="458"/>
      <c r="Z172" s="458"/>
      <c r="AA172" s="458"/>
      <c r="AB172" s="458"/>
      <c r="AC172" s="458"/>
      <c r="AD172" s="458"/>
      <c r="AE172" s="458"/>
      <c r="AF172" s="458"/>
      <c r="AG172" s="458"/>
      <c r="AH172" s="458"/>
      <c r="AI172" s="458"/>
      <c r="AJ172" s="458"/>
      <c r="AK172" s="458"/>
      <c r="AL172" s="458"/>
      <c r="AM172" s="458"/>
      <c r="AN172" s="458"/>
      <c r="AO172" s="458"/>
      <c r="AP172" s="458"/>
      <c r="AQ172" s="458"/>
      <c r="AR172" s="458"/>
      <c r="AS172" s="458"/>
      <c r="AT172" s="458"/>
      <c r="AU172" s="458"/>
      <c r="AV172" s="458"/>
      <c r="AW172" s="458"/>
      <c r="AX172" s="458"/>
      <c r="AY172" s="458"/>
      <c r="AZ172" s="458"/>
      <c r="BA172" s="458"/>
      <c r="BB172" s="458"/>
      <c r="BC172" s="458"/>
      <c r="BD172" s="458"/>
      <c r="BE172" s="458"/>
      <c r="BF172" s="458"/>
      <c r="BG172" s="458"/>
      <c r="BH172" s="458"/>
      <c r="BI172" s="458"/>
      <c r="BJ172" s="458"/>
      <c r="BK172" s="458"/>
      <c r="BL172" s="458"/>
      <c r="BM172" s="458"/>
      <c r="BN172" s="458"/>
      <c r="BO172" s="458"/>
      <c r="BP172" s="458"/>
      <c r="BQ172" s="458"/>
      <c r="BR172" s="458"/>
      <c r="BS172" s="458"/>
      <c r="BT172" s="458"/>
      <c r="BU172" s="458"/>
      <c r="BV172" s="459"/>
      <c r="BW172" s="303"/>
      <c r="BX172" s="303"/>
    </row>
    <row r="173" spans="1:76">
      <c r="A173" s="303"/>
      <c r="B173" s="457"/>
      <c r="C173" s="458"/>
      <c r="D173" s="458"/>
      <c r="E173" s="458"/>
      <c r="F173" s="458"/>
      <c r="G173" s="458"/>
      <c r="H173" s="458"/>
      <c r="I173" s="458"/>
      <c r="J173" s="458"/>
      <c r="K173" s="458"/>
      <c r="L173" s="458"/>
      <c r="M173" s="458"/>
      <c r="N173" s="458"/>
      <c r="O173" s="458"/>
      <c r="P173" s="458"/>
      <c r="Q173" s="458"/>
      <c r="R173" s="458"/>
      <c r="S173" s="458"/>
      <c r="T173" s="458"/>
      <c r="U173" s="458"/>
      <c r="V173" s="458"/>
      <c r="W173" s="458"/>
      <c r="X173" s="458"/>
      <c r="Y173" s="458"/>
      <c r="Z173" s="458"/>
      <c r="AA173" s="458"/>
      <c r="AB173" s="458"/>
      <c r="AC173" s="458"/>
      <c r="AD173" s="458"/>
      <c r="AE173" s="458"/>
      <c r="AF173" s="458"/>
      <c r="AG173" s="458"/>
      <c r="AH173" s="458"/>
      <c r="AI173" s="458"/>
      <c r="AJ173" s="458"/>
      <c r="AK173" s="458"/>
      <c r="AL173" s="458"/>
      <c r="AM173" s="458"/>
      <c r="AN173" s="458"/>
      <c r="AO173" s="458"/>
      <c r="AP173" s="458"/>
      <c r="AQ173" s="458"/>
      <c r="AR173" s="458"/>
      <c r="AS173" s="458"/>
      <c r="AT173" s="458"/>
      <c r="AU173" s="458"/>
      <c r="AV173" s="458"/>
      <c r="AW173" s="458"/>
      <c r="AX173" s="458"/>
      <c r="AY173" s="458"/>
      <c r="AZ173" s="458"/>
      <c r="BA173" s="458"/>
      <c r="BB173" s="458"/>
      <c r="BC173" s="458"/>
      <c r="BD173" s="458"/>
      <c r="BE173" s="458"/>
      <c r="BF173" s="458"/>
      <c r="BG173" s="458"/>
      <c r="BH173" s="458"/>
      <c r="BI173" s="458"/>
      <c r="BJ173" s="458"/>
      <c r="BK173" s="458"/>
      <c r="BL173" s="458"/>
      <c r="BM173" s="458"/>
      <c r="BN173" s="458"/>
      <c r="BO173" s="458"/>
      <c r="BP173" s="458"/>
      <c r="BQ173" s="458"/>
      <c r="BR173" s="458"/>
      <c r="BS173" s="458"/>
      <c r="BT173" s="458"/>
      <c r="BU173" s="458"/>
      <c r="BV173" s="459"/>
      <c r="BW173" s="303"/>
      <c r="BX173" s="303"/>
    </row>
    <row r="174" spans="1:76">
      <c r="A174" s="303"/>
      <c r="B174" s="457"/>
      <c r="C174" s="458"/>
      <c r="D174" s="458"/>
      <c r="E174" s="458"/>
      <c r="F174" s="458"/>
      <c r="G174" s="458"/>
      <c r="H174" s="458"/>
      <c r="I174" s="458"/>
      <c r="J174" s="458"/>
      <c r="K174" s="458"/>
      <c r="L174" s="458"/>
      <c r="M174" s="458"/>
      <c r="N174" s="458"/>
      <c r="O174" s="458"/>
      <c r="P174" s="458"/>
      <c r="Q174" s="458"/>
      <c r="R174" s="458"/>
      <c r="S174" s="458"/>
      <c r="T174" s="458"/>
      <c r="U174" s="458"/>
      <c r="V174" s="458"/>
      <c r="W174" s="458"/>
      <c r="X174" s="458"/>
      <c r="Y174" s="458"/>
      <c r="Z174" s="458"/>
      <c r="AA174" s="458"/>
      <c r="AB174" s="458"/>
      <c r="AC174" s="458"/>
      <c r="AD174" s="458"/>
      <c r="AE174" s="458"/>
      <c r="AF174" s="458"/>
      <c r="AG174" s="458"/>
      <c r="AH174" s="458"/>
      <c r="AI174" s="458"/>
      <c r="AJ174" s="458"/>
      <c r="AK174" s="458"/>
      <c r="AL174" s="458"/>
      <c r="AM174" s="458"/>
      <c r="AN174" s="458"/>
      <c r="AO174" s="458"/>
      <c r="AP174" s="458"/>
      <c r="AQ174" s="458"/>
      <c r="AR174" s="458"/>
      <c r="AS174" s="458"/>
      <c r="AT174" s="458"/>
      <c r="AU174" s="458"/>
      <c r="AV174" s="458"/>
      <c r="AW174" s="458"/>
      <c r="AX174" s="458"/>
      <c r="AY174" s="458"/>
      <c r="AZ174" s="458"/>
      <c r="BA174" s="458"/>
      <c r="BB174" s="458"/>
      <c r="BC174" s="458"/>
      <c r="BD174" s="458"/>
      <c r="BE174" s="458"/>
      <c r="BF174" s="458"/>
      <c r="BG174" s="458"/>
      <c r="BH174" s="458"/>
      <c r="BI174" s="458"/>
      <c r="BJ174" s="458"/>
      <c r="BK174" s="458"/>
      <c r="BL174" s="458"/>
      <c r="BM174" s="458"/>
      <c r="BN174" s="458"/>
      <c r="BO174" s="458"/>
      <c r="BP174" s="458"/>
      <c r="BQ174" s="458"/>
      <c r="BR174" s="458"/>
      <c r="BS174" s="458"/>
      <c r="BT174" s="458"/>
      <c r="BU174" s="458"/>
      <c r="BV174" s="459"/>
      <c r="BW174" s="303"/>
      <c r="BX174" s="303"/>
    </row>
    <row r="175" spans="1:76">
      <c r="A175" s="303"/>
      <c r="B175" s="457"/>
      <c r="C175" s="458"/>
      <c r="D175" s="458"/>
      <c r="E175" s="458"/>
      <c r="F175" s="458"/>
      <c r="G175" s="458"/>
      <c r="H175" s="458"/>
      <c r="I175" s="458"/>
      <c r="J175" s="458"/>
      <c r="K175" s="458"/>
      <c r="L175" s="458"/>
      <c r="M175" s="458"/>
      <c r="N175" s="458"/>
      <c r="O175" s="458"/>
      <c r="P175" s="458"/>
      <c r="Q175" s="458"/>
      <c r="R175" s="458"/>
      <c r="S175" s="458"/>
      <c r="T175" s="458"/>
      <c r="U175" s="458"/>
      <c r="V175" s="458"/>
      <c r="W175" s="458"/>
      <c r="X175" s="458"/>
      <c r="Y175" s="458"/>
      <c r="Z175" s="458"/>
      <c r="AA175" s="458"/>
      <c r="AB175" s="458"/>
      <c r="AC175" s="458"/>
      <c r="AD175" s="458"/>
      <c r="AE175" s="458"/>
      <c r="AF175" s="458"/>
      <c r="AG175" s="458"/>
      <c r="AH175" s="458"/>
      <c r="AI175" s="458"/>
      <c r="AJ175" s="458"/>
      <c r="AK175" s="458"/>
      <c r="AL175" s="458"/>
      <c r="AM175" s="458"/>
      <c r="AN175" s="458"/>
      <c r="AO175" s="458"/>
      <c r="AP175" s="458"/>
      <c r="AQ175" s="458"/>
      <c r="AR175" s="458"/>
      <c r="AS175" s="458"/>
      <c r="AT175" s="458"/>
      <c r="AU175" s="458"/>
      <c r="AV175" s="458"/>
      <c r="AW175" s="458"/>
      <c r="AX175" s="458"/>
      <c r="AY175" s="458"/>
      <c r="AZ175" s="458"/>
      <c r="BA175" s="458"/>
      <c r="BB175" s="458"/>
      <c r="BC175" s="458"/>
      <c r="BD175" s="458"/>
      <c r="BE175" s="458"/>
      <c r="BF175" s="458"/>
      <c r="BG175" s="458"/>
      <c r="BH175" s="458"/>
      <c r="BI175" s="458"/>
      <c r="BJ175" s="458"/>
      <c r="BK175" s="458"/>
      <c r="BL175" s="458"/>
      <c r="BM175" s="458"/>
      <c r="BN175" s="458"/>
      <c r="BO175" s="458"/>
      <c r="BP175" s="458"/>
      <c r="BQ175" s="458"/>
      <c r="BR175" s="458"/>
      <c r="BS175" s="458"/>
      <c r="BT175" s="458"/>
      <c r="BU175" s="458"/>
      <c r="BV175" s="459"/>
      <c r="BW175" s="303"/>
      <c r="BX175" s="303"/>
    </row>
    <row r="176" spans="1:76">
      <c r="A176" s="303"/>
      <c r="B176" s="457"/>
      <c r="C176" s="458"/>
      <c r="D176" s="458"/>
      <c r="E176" s="458"/>
      <c r="F176" s="458"/>
      <c r="G176" s="458"/>
      <c r="H176" s="458"/>
      <c r="I176" s="458"/>
      <c r="J176" s="458"/>
      <c r="K176" s="458"/>
      <c r="L176" s="458"/>
      <c r="M176" s="458"/>
      <c r="N176" s="458"/>
      <c r="O176" s="458"/>
      <c r="P176" s="458"/>
      <c r="Q176" s="458"/>
      <c r="R176" s="458"/>
      <c r="S176" s="458"/>
      <c r="T176" s="458"/>
      <c r="U176" s="458"/>
      <c r="V176" s="458"/>
      <c r="W176" s="458"/>
      <c r="X176" s="458"/>
      <c r="Y176" s="458"/>
      <c r="Z176" s="458"/>
      <c r="AA176" s="458"/>
      <c r="AB176" s="458"/>
      <c r="AC176" s="458"/>
      <c r="AD176" s="458"/>
      <c r="AE176" s="458"/>
      <c r="AF176" s="458"/>
      <c r="AG176" s="458"/>
      <c r="AH176" s="458"/>
      <c r="AI176" s="458"/>
      <c r="AJ176" s="458"/>
      <c r="AK176" s="458"/>
      <c r="AL176" s="458"/>
      <c r="AM176" s="458"/>
      <c r="AN176" s="458"/>
      <c r="AO176" s="458"/>
      <c r="AP176" s="458"/>
      <c r="AQ176" s="458"/>
      <c r="AR176" s="458"/>
      <c r="AS176" s="458"/>
      <c r="AT176" s="458"/>
      <c r="AU176" s="458"/>
      <c r="AV176" s="458"/>
      <c r="AW176" s="458"/>
      <c r="AX176" s="458"/>
      <c r="AY176" s="458"/>
      <c r="AZ176" s="458"/>
      <c r="BA176" s="458"/>
      <c r="BB176" s="458"/>
      <c r="BC176" s="458"/>
      <c r="BD176" s="458"/>
      <c r="BE176" s="458"/>
      <c r="BF176" s="458"/>
      <c r="BG176" s="458"/>
      <c r="BH176" s="458"/>
      <c r="BI176" s="458"/>
      <c r="BJ176" s="458"/>
      <c r="BK176" s="458"/>
      <c r="BL176" s="458"/>
      <c r="BM176" s="458"/>
      <c r="BN176" s="458"/>
      <c r="BO176" s="458"/>
      <c r="BP176" s="458"/>
      <c r="BQ176" s="458"/>
      <c r="BR176" s="458"/>
      <c r="BS176" s="458"/>
      <c r="BT176" s="458"/>
      <c r="BU176" s="458"/>
      <c r="BV176" s="459"/>
      <c r="BW176" s="303"/>
      <c r="BX176" s="303"/>
    </row>
    <row r="177" spans="1:76">
      <c r="A177" s="303"/>
      <c r="B177" s="457"/>
      <c r="C177" s="458"/>
      <c r="D177" s="458"/>
      <c r="E177" s="458"/>
      <c r="F177" s="458"/>
      <c r="G177" s="458"/>
      <c r="H177" s="458"/>
      <c r="I177" s="458"/>
      <c r="J177" s="458"/>
      <c r="K177" s="458"/>
      <c r="L177" s="458"/>
      <c r="M177" s="458"/>
      <c r="N177" s="458"/>
      <c r="O177" s="458"/>
      <c r="P177" s="458"/>
      <c r="Q177" s="458"/>
      <c r="R177" s="458"/>
      <c r="S177" s="458"/>
      <c r="T177" s="458"/>
      <c r="U177" s="458"/>
      <c r="V177" s="458"/>
      <c r="W177" s="458"/>
      <c r="X177" s="458"/>
      <c r="Y177" s="458"/>
      <c r="Z177" s="458"/>
      <c r="AA177" s="458"/>
      <c r="AB177" s="458"/>
      <c r="AC177" s="458"/>
      <c r="AD177" s="458"/>
      <c r="AE177" s="458"/>
      <c r="AF177" s="458"/>
      <c r="AG177" s="458"/>
      <c r="AH177" s="458"/>
      <c r="AI177" s="458"/>
      <c r="AJ177" s="458"/>
      <c r="AK177" s="458"/>
      <c r="AL177" s="458"/>
      <c r="AM177" s="458"/>
      <c r="AN177" s="458"/>
      <c r="AO177" s="458"/>
      <c r="AP177" s="458"/>
      <c r="AQ177" s="458"/>
      <c r="AR177" s="458"/>
      <c r="AS177" s="458"/>
      <c r="AT177" s="458"/>
      <c r="AU177" s="458"/>
      <c r="AV177" s="458"/>
      <c r="AW177" s="458"/>
      <c r="AX177" s="458"/>
      <c r="AY177" s="458"/>
      <c r="AZ177" s="458"/>
      <c r="BA177" s="458"/>
      <c r="BB177" s="458"/>
      <c r="BC177" s="458"/>
      <c r="BD177" s="458"/>
      <c r="BE177" s="458"/>
      <c r="BF177" s="458"/>
      <c r="BG177" s="458"/>
      <c r="BH177" s="458"/>
      <c r="BI177" s="458"/>
      <c r="BJ177" s="458"/>
      <c r="BK177" s="458"/>
      <c r="BL177" s="458"/>
      <c r="BM177" s="458"/>
      <c r="BN177" s="458"/>
      <c r="BO177" s="458"/>
      <c r="BP177" s="458"/>
      <c r="BQ177" s="458"/>
      <c r="BR177" s="458"/>
      <c r="BS177" s="458"/>
      <c r="BT177" s="458"/>
      <c r="BU177" s="458"/>
      <c r="BV177" s="459"/>
      <c r="BW177" s="303"/>
      <c r="BX177" s="303"/>
    </row>
    <row r="178" spans="1:76">
      <c r="A178" s="303"/>
      <c r="B178" s="457"/>
      <c r="C178" s="458"/>
      <c r="D178" s="458"/>
      <c r="E178" s="458"/>
      <c r="F178" s="458"/>
      <c r="G178" s="458"/>
      <c r="H178" s="458"/>
      <c r="I178" s="458"/>
      <c r="J178" s="458"/>
      <c r="K178" s="458"/>
      <c r="L178" s="458"/>
      <c r="M178" s="458"/>
      <c r="N178" s="458"/>
      <c r="O178" s="458"/>
      <c r="P178" s="458"/>
      <c r="Q178" s="458"/>
      <c r="R178" s="458"/>
      <c r="S178" s="458"/>
      <c r="T178" s="458"/>
      <c r="U178" s="458"/>
      <c r="V178" s="458"/>
      <c r="W178" s="458"/>
      <c r="X178" s="458"/>
      <c r="Y178" s="458"/>
      <c r="Z178" s="458"/>
      <c r="AA178" s="458"/>
      <c r="AB178" s="458"/>
      <c r="AC178" s="458"/>
      <c r="AD178" s="458"/>
      <c r="AE178" s="458"/>
      <c r="AF178" s="458"/>
      <c r="AG178" s="458"/>
      <c r="AH178" s="458"/>
      <c r="AI178" s="458"/>
      <c r="AJ178" s="458"/>
      <c r="AK178" s="458"/>
      <c r="AL178" s="458"/>
      <c r="AM178" s="458"/>
      <c r="AN178" s="458"/>
      <c r="AO178" s="458"/>
      <c r="AP178" s="458"/>
      <c r="AQ178" s="458"/>
      <c r="AR178" s="458"/>
      <c r="AS178" s="458"/>
      <c r="AT178" s="458"/>
      <c r="AU178" s="458"/>
      <c r="AV178" s="458"/>
      <c r="AW178" s="458"/>
      <c r="AX178" s="458"/>
      <c r="AY178" s="458"/>
      <c r="AZ178" s="458"/>
      <c r="BA178" s="458"/>
      <c r="BB178" s="458"/>
      <c r="BC178" s="458"/>
      <c r="BD178" s="458"/>
      <c r="BE178" s="458"/>
      <c r="BF178" s="458"/>
      <c r="BG178" s="458"/>
      <c r="BH178" s="458"/>
      <c r="BI178" s="458"/>
      <c r="BJ178" s="458"/>
      <c r="BK178" s="458"/>
      <c r="BL178" s="458"/>
      <c r="BM178" s="458"/>
      <c r="BN178" s="458"/>
      <c r="BO178" s="458"/>
      <c r="BP178" s="458"/>
      <c r="BQ178" s="458"/>
      <c r="BR178" s="458"/>
      <c r="BS178" s="458"/>
      <c r="BT178" s="458"/>
      <c r="BU178" s="458"/>
      <c r="BV178" s="459"/>
      <c r="BW178" s="303"/>
      <c r="BX178" s="303"/>
    </row>
    <row r="179" spans="1:76">
      <c r="A179" s="303"/>
      <c r="B179" s="457"/>
      <c r="C179" s="458"/>
      <c r="D179" s="458"/>
      <c r="E179" s="458"/>
      <c r="F179" s="458"/>
      <c r="G179" s="458"/>
      <c r="H179" s="458"/>
      <c r="I179" s="458"/>
      <c r="J179" s="458"/>
      <c r="K179" s="458"/>
      <c r="L179" s="458"/>
      <c r="M179" s="458"/>
      <c r="N179" s="458"/>
      <c r="O179" s="458"/>
      <c r="P179" s="458"/>
      <c r="Q179" s="458"/>
      <c r="R179" s="458"/>
      <c r="S179" s="458"/>
      <c r="T179" s="458"/>
      <c r="U179" s="458"/>
      <c r="V179" s="458"/>
      <c r="W179" s="458"/>
      <c r="X179" s="458"/>
      <c r="Y179" s="458"/>
      <c r="Z179" s="458"/>
      <c r="AA179" s="458"/>
      <c r="AB179" s="458"/>
      <c r="AC179" s="458"/>
      <c r="AD179" s="458"/>
      <c r="AE179" s="458"/>
      <c r="AF179" s="458"/>
      <c r="AG179" s="458"/>
      <c r="AH179" s="458"/>
      <c r="AI179" s="458"/>
      <c r="AJ179" s="458"/>
      <c r="AK179" s="458"/>
      <c r="AL179" s="458"/>
      <c r="AM179" s="458"/>
      <c r="AN179" s="458"/>
      <c r="AO179" s="458"/>
      <c r="AP179" s="458"/>
      <c r="AQ179" s="458"/>
      <c r="AR179" s="458"/>
      <c r="AS179" s="458"/>
      <c r="AT179" s="458"/>
      <c r="AU179" s="458"/>
      <c r="AV179" s="458"/>
      <c r="AW179" s="458"/>
      <c r="AX179" s="458"/>
      <c r="AY179" s="458"/>
      <c r="AZ179" s="458"/>
      <c r="BA179" s="458"/>
      <c r="BB179" s="458"/>
      <c r="BC179" s="458"/>
      <c r="BD179" s="458"/>
      <c r="BE179" s="458"/>
      <c r="BF179" s="458"/>
      <c r="BG179" s="458"/>
      <c r="BH179" s="458"/>
      <c r="BI179" s="458"/>
      <c r="BJ179" s="458"/>
      <c r="BK179" s="458"/>
      <c r="BL179" s="458"/>
      <c r="BM179" s="458"/>
      <c r="BN179" s="458"/>
      <c r="BO179" s="458"/>
      <c r="BP179" s="458"/>
      <c r="BQ179" s="458"/>
      <c r="BR179" s="458"/>
      <c r="BS179" s="458"/>
      <c r="BT179" s="458"/>
      <c r="BU179" s="458"/>
      <c r="BV179" s="459"/>
      <c r="BW179" s="303"/>
      <c r="BX179" s="303"/>
    </row>
    <row r="180" spans="1:76">
      <c r="A180" s="303"/>
      <c r="B180" s="457"/>
      <c r="C180" s="458"/>
      <c r="D180" s="458"/>
      <c r="E180" s="458"/>
      <c r="F180" s="458"/>
      <c r="G180" s="458"/>
      <c r="H180" s="458"/>
      <c r="I180" s="458"/>
      <c r="J180" s="458"/>
      <c r="K180" s="458"/>
      <c r="L180" s="458"/>
      <c r="M180" s="458"/>
      <c r="N180" s="458"/>
      <c r="O180" s="458"/>
      <c r="P180" s="458"/>
      <c r="Q180" s="458"/>
      <c r="R180" s="458"/>
      <c r="S180" s="458"/>
      <c r="T180" s="458"/>
      <c r="U180" s="458"/>
      <c r="V180" s="458"/>
      <c r="W180" s="458"/>
      <c r="X180" s="458"/>
      <c r="Y180" s="458"/>
      <c r="Z180" s="458"/>
      <c r="AA180" s="458"/>
      <c r="AB180" s="458"/>
      <c r="AC180" s="458"/>
      <c r="AD180" s="458"/>
      <c r="AE180" s="458"/>
      <c r="AF180" s="458"/>
      <c r="AG180" s="458"/>
      <c r="AH180" s="458"/>
      <c r="AI180" s="458"/>
      <c r="AJ180" s="458"/>
      <c r="AK180" s="458"/>
      <c r="AL180" s="458"/>
      <c r="AM180" s="458"/>
      <c r="AN180" s="458"/>
      <c r="AO180" s="458"/>
      <c r="AP180" s="458"/>
      <c r="AQ180" s="458"/>
      <c r="AR180" s="458"/>
      <c r="AS180" s="458"/>
      <c r="AT180" s="458"/>
      <c r="AU180" s="458"/>
      <c r="AV180" s="458"/>
      <c r="AW180" s="458"/>
      <c r="AX180" s="458"/>
      <c r="AY180" s="458"/>
      <c r="AZ180" s="458"/>
      <c r="BA180" s="458"/>
      <c r="BB180" s="458"/>
      <c r="BC180" s="458"/>
      <c r="BD180" s="458"/>
      <c r="BE180" s="458"/>
      <c r="BF180" s="458"/>
      <c r="BG180" s="458"/>
      <c r="BH180" s="458"/>
      <c r="BI180" s="458"/>
      <c r="BJ180" s="458"/>
      <c r="BK180" s="458"/>
      <c r="BL180" s="458"/>
      <c r="BM180" s="458"/>
      <c r="BN180" s="458"/>
      <c r="BO180" s="458"/>
      <c r="BP180" s="458"/>
      <c r="BQ180" s="458"/>
      <c r="BR180" s="458"/>
      <c r="BS180" s="458"/>
      <c r="BT180" s="458"/>
      <c r="BU180" s="458"/>
      <c r="BV180" s="459"/>
      <c r="BW180" s="303"/>
      <c r="BX180" s="303"/>
    </row>
    <row r="181" spans="1:76">
      <c r="A181" s="303"/>
      <c r="B181" s="457"/>
      <c r="C181" s="458"/>
      <c r="D181" s="458"/>
      <c r="E181" s="458"/>
      <c r="F181" s="458"/>
      <c r="G181" s="458"/>
      <c r="H181" s="458"/>
      <c r="I181" s="458"/>
      <c r="J181" s="458"/>
      <c r="K181" s="458"/>
      <c r="L181" s="458"/>
      <c r="M181" s="458"/>
      <c r="N181" s="458"/>
      <c r="O181" s="458"/>
      <c r="P181" s="458"/>
      <c r="Q181" s="458"/>
      <c r="R181" s="458"/>
      <c r="S181" s="458"/>
      <c r="T181" s="458"/>
      <c r="U181" s="458"/>
      <c r="V181" s="458"/>
      <c r="W181" s="458"/>
      <c r="X181" s="458"/>
      <c r="Y181" s="458"/>
      <c r="Z181" s="458"/>
      <c r="AA181" s="458"/>
      <c r="AB181" s="458"/>
      <c r="AC181" s="458"/>
      <c r="AD181" s="458"/>
      <c r="AE181" s="458"/>
      <c r="AF181" s="458"/>
      <c r="AG181" s="458"/>
      <c r="AH181" s="458"/>
      <c r="AI181" s="458"/>
      <c r="AJ181" s="458"/>
      <c r="AK181" s="458"/>
      <c r="AL181" s="458"/>
      <c r="AM181" s="458"/>
      <c r="AN181" s="458"/>
      <c r="AO181" s="458"/>
      <c r="AP181" s="458"/>
      <c r="AQ181" s="458"/>
      <c r="AR181" s="458"/>
      <c r="AS181" s="458"/>
      <c r="AT181" s="458"/>
      <c r="AU181" s="458"/>
      <c r="AV181" s="458"/>
      <c r="AW181" s="458"/>
      <c r="AX181" s="458"/>
      <c r="AY181" s="458"/>
      <c r="AZ181" s="458"/>
      <c r="BA181" s="458"/>
      <c r="BB181" s="458"/>
      <c r="BC181" s="458"/>
      <c r="BD181" s="458"/>
      <c r="BE181" s="458"/>
      <c r="BF181" s="458"/>
      <c r="BG181" s="458"/>
      <c r="BH181" s="458"/>
      <c r="BI181" s="458"/>
      <c r="BJ181" s="458"/>
      <c r="BK181" s="458"/>
      <c r="BL181" s="458"/>
      <c r="BM181" s="458"/>
      <c r="BN181" s="458"/>
      <c r="BO181" s="458"/>
      <c r="BP181" s="458"/>
      <c r="BQ181" s="458"/>
      <c r="BR181" s="458"/>
      <c r="BS181" s="458"/>
      <c r="BT181" s="458"/>
      <c r="BU181" s="458"/>
      <c r="BV181" s="459"/>
      <c r="BW181" s="303"/>
      <c r="BX181" s="303"/>
    </row>
    <row r="182" spans="1:76">
      <c r="A182" s="303"/>
      <c r="B182" s="457"/>
      <c r="C182" s="458"/>
      <c r="D182" s="458"/>
      <c r="E182" s="458"/>
      <c r="F182" s="458"/>
      <c r="G182" s="458"/>
      <c r="H182" s="458"/>
      <c r="I182" s="458"/>
      <c r="J182" s="458"/>
      <c r="K182" s="458"/>
      <c r="L182" s="458"/>
      <c r="M182" s="458"/>
      <c r="N182" s="458"/>
      <c r="O182" s="458"/>
      <c r="P182" s="458"/>
      <c r="Q182" s="458"/>
      <c r="R182" s="458"/>
      <c r="S182" s="458"/>
      <c r="T182" s="458"/>
      <c r="U182" s="458"/>
      <c r="V182" s="458"/>
      <c r="W182" s="458"/>
      <c r="X182" s="458"/>
      <c r="Y182" s="458"/>
      <c r="Z182" s="458"/>
      <c r="AA182" s="458"/>
      <c r="AB182" s="458"/>
      <c r="AC182" s="458"/>
      <c r="AD182" s="458"/>
      <c r="AE182" s="458"/>
      <c r="AF182" s="458"/>
      <c r="AG182" s="458"/>
      <c r="AH182" s="458"/>
      <c r="AI182" s="458"/>
      <c r="AJ182" s="458"/>
      <c r="AK182" s="458"/>
      <c r="AL182" s="458"/>
      <c r="AM182" s="458"/>
      <c r="AN182" s="458"/>
      <c r="AO182" s="458"/>
      <c r="AP182" s="458"/>
      <c r="AQ182" s="458"/>
      <c r="AR182" s="458"/>
      <c r="AS182" s="458"/>
      <c r="AT182" s="458"/>
      <c r="AU182" s="458"/>
      <c r="AV182" s="458"/>
      <c r="AW182" s="458"/>
      <c r="AX182" s="458"/>
      <c r="AY182" s="458"/>
      <c r="AZ182" s="458"/>
      <c r="BA182" s="458"/>
      <c r="BB182" s="458"/>
      <c r="BC182" s="458"/>
      <c r="BD182" s="458"/>
      <c r="BE182" s="458"/>
      <c r="BF182" s="458"/>
      <c r="BG182" s="458"/>
      <c r="BH182" s="458"/>
      <c r="BI182" s="458"/>
      <c r="BJ182" s="458"/>
      <c r="BK182" s="458"/>
      <c r="BL182" s="458"/>
      <c r="BM182" s="458"/>
      <c r="BN182" s="458"/>
      <c r="BO182" s="458"/>
      <c r="BP182" s="458"/>
      <c r="BQ182" s="458"/>
      <c r="BR182" s="458"/>
      <c r="BS182" s="458"/>
      <c r="BT182" s="458"/>
      <c r="BU182" s="458"/>
      <c r="BV182" s="459"/>
      <c r="BW182" s="303"/>
      <c r="BX182" s="303"/>
    </row>
    <row r="183" spans="1:76">
      <c r="A183" s="303"/>
      <c r="B183" s="457"/>
      <c r="C183" s="458"/>
      <c r="D183" s="458"/>
      <c r="E183" s="458"/>
      <c r="F183" s="458"/>
      <c r="G183" s="458"/>
      <c r="H183" s="458"/>
      <c r="I183" s="458"/>
      <c r="J183" s="458"/>
      <c r="K183" s="458"/>
      <c r="L183" s="458"/>
      <c r="M183" s="458"/>
      <c r="N183" s="458"/>
      <c r="O183" s="458"/>
      <c r="P183" s="458"/>
      <c r="Q183" s="458"/>
      <c r="R183" s="458"/>
      <c r="S183" s="458"/>
      <c r="T183" s="458"/>
      <c r="U183" s="458"/>
      <c r="V183" s="458"/>
      <c r="W183" s="458"/>
      <c r="X183" s="458"/>
      <c r="Y183" s="458"/>
      <c r="Z183" s="458"/>
      <c r="AA183" s="458"/>
      <c r="AB183" s="458"/>
      <c r="AC183" s="458"/>
      <c r="AD183" s="458"/>
      <c r="AE183" s="458"/>
      <c r="AF183" s="458"/>
      <c r="AG183" s="458"/>
      <c r="AH183" s="458"/>
      <c r="AI183" s="458"/>
      <c r="AJ183" s="458"/>
      <c r="AK183" s="458"/>
      <c r="AL183" s="458"/>
      <c r="AM183" s="458"/>
      <c r="AN183" s="458"/>
      <c r="AO183" s="458"/>
      <c r="AP183" s="458"/>
      <c r="AQ183" s="458"/>
      <c r="AR183" s="458"/>
      <c r="AS183" s="458"/>
      <c r="AT183" s="458"/>
      <c r="AU183" s="458"/>
      <c r="AV183" s="458"/>
      <c r="AW183" s="458"/>
      <c r="AX183" s="458"/>
      <c r="AY183" s="458"/>
      <c r="AZ183" s="458"/>
      <c r="BA183" s="458"/>
      <c r="BB183" s="458"/>
      <c r="BC183" s="458"/>
      <c r="BD183" s="458"/>
      <c r="BE183" s="458"/>
      <c r="BF183" s="458"/>
      <c r="BG183" s="458"/>
      <c r="BH183" s="458"/>
      <c r="BI183" s="458"/>
      <c r="BJ183" s="458"/>
      <c r="BK183" s="458"/>
      <c r="BL183" s="458"/>
      <c r="BM183" s="458"/>
      <c r="BN183" s="458"/>
      <c r="BO183" s="458"/>
      <c r="BP183" s="458"/>
      <c r="BQ183" s="458"/>
      <c r="BR183" s="458"/>
      <c r="BS183" s="458"/>
      <c r="BT183" s="458"/>
      <c r="BU183" s="458"/>
      <c r="BV183" s="459"/>
      <c r="BW183" s="303"/>
      <c r="BX183" s="303"/>
    </row>
    <row r="184" spans="1:76">
      <c r="A184" s="303"/>
      <c r="B184" s="457"/>
      <c r="C184" s="458"/>
      <c r="D184" s="458"/>
      <c r="E184" s="458"/>
      <c r="F184" s="458"/>
      <c r="G184" s="458"/>
      <c r="H184" s="458"/>
      <c r="I184" s="458"/>
      <c r="J184" s="458"/>
      <c r="K184" s="458"/>
      <c r="L184" s="458"/>
      <c r="M184" s="458"/>
      <c r="N184" s="458"/>
      <c r="O184" s="458"/>
      <c r="P184" s="458"/>
      <c r="Q184" s="458"/>
      <c r="R184" s="458"/>
      <c r="S184" s="458"/>
      <c r="T184" s="458"/>
      <c r="U184" s="458"/>
      <c r="V184" s="458"/>
      <c r="W184" s="458"/>
      <c r="X184" s="458"/>
      <c r="Y184" s="458"/>
      <c r="Z184" s="458"/>
      <c r="AA184" s="458"/>
      <c r="AB184" s="458"/>
      <c r="AC184" s="458"/>
      <c r="AD184" s="458"/>
      <c r="AE184" s="458"/>
      <c r="AF184" s="458"/>
      <c r="AG184" s="458"/>
      <c r="AH184" s="458"/>
      <c r="AI184" s="458"/>
      <c r="AJ184" s="458"/>
      <c r="AK184" s="458"/>
      <c r="AL184" s="458"/>
      <c r="AM184" s="458"/>
      <c r="AN184" s="458"/>
      <c r="AO184" s="458"/>
      <c r="AP184" s="458"/>
      <c r="AQ184" s="458"/>
      <c r="AR184" s="458"/>
      <c r="AS184" s="458"/>
      <c r="AT184" s="458"/>
      <c r="AU184" s="458"/>
      <c r="AV184" s="458"/>
      <c r="AW184" s="458"/>
      <c r="AX184" s="458"/>
      <c r="AY184" s="458"/>
      <c r="AZ184" s="458"/>
      <c r="BA184" s="458"/>
      <c r="BB184" s="458"/>
      <c r="BC184" s="458"/>
      <c r="BD184" s="458"/>
      <c r="BE184" s="458"/>
      <c r="BF184" s="458"/>
      <c r="BG184" s="458"/>
      <c r="BH184" s="458"/>
      <c r="BI184" s="458"/>
      <c r="BJ184" s="458"/>
      <c r="BK184" s="458"/>
      <c r="BL184" s="458"/>
      <c r="BM184" s="458"/>
      <c r="BN184" s="458"/>
      <c r="BO184" s="458"/>
      <c r="BP184" s="458"/>
      <c r="BQ184" s="458"/>
      <c r="BR184" s="458"/>
      <c r="BS184" s="458"/>
      <c r="BT184" s="458"/>
      <c r="BU184" s="458"/>
      <c r="BV184" s="459"/>
      <c r="BW184" s="303"/>
      <c r="BX184" s="303"/>
    </row>
    <row r="185" spans="1:76">
      <c r="A185" s="303"/>
      <c r="B185" s="457"/>
      <c r="C185" s="458"/>
      <c r="D185" s="458"/>
      <c r="E185" s="458"/>
      <c r="F185" s="458"/>
      <c r="G185" s="458"/>
      <c r="H185" s="458"/>
      <c r="I185" s="458"/>
      <c r="J185" s="458"/>
      <c r="K185" s="458"/>
      <c r="L185" s="458"/>
      <c r="M185" s="458"/>
      <c r="N185" s="458"/>
      <c r="O185" s="458"/>
      <c r="P185" s="458"/>
      <c r="Q185" s="458"/>
      <c r="R185" s="458"/>
      <c r="S185" s="458"/>
      <c r="T185" s="458"/>
      <c r="U185" s="458"/>
      <c r="V185" s="458"/>
      <c r="W185" s="458"/>
      <c r="X185" s="458"/>
      <c r="Y185" s="458"/>
      <c r="Z185" s="458"/>
      <c r="AA185" s="458"/>
      <c r="AB185" s="458"/>
      <c r="AC185" s="458"/>
      <c r="AD185" s="458"/>
      <c r="AE185" s="458"/>
      <c r="AF185" s="458"/>
      <c r="AG185" s="458"/>
      <c r="AH185" s="458"/>
      <c r="AI185" s="458"/>
      <c r="AJ185" s="458"/>
      <c r="AK185" s="458"/>
      <c r="AL185" s="458"/>
      <c r="AM185" s="458"/>
      <c r="AN185" s="458"/>
      <c r="AO185" s="458"/>
      <c r="AP185" s="458"/>
      <c r="AQ185" s="458"/>
      <c r="AR185" s="458"/>
      <c r="AS185" s="458"/>
      <c r="AT185" s="458"/>
      <c r="AU185" s="458"/>
      <c r="AV185" s="458"/>
      <c r="AW185" s="458"/>
      <c r="AX185" s="458"/>
      <c r="AY185" s="458"/>
      <c r="AZ185" s="458"/>
      <c r="BA185" s="458"/>
      <c r="BB185" s="458"/>
      <c r="BC185" s="458"/>
      <c r="BD185" s="458"/>
      <c r="BE185" s="458"/>
      <c r="BF185" s="458"/>
      <c r="BG185" s="458"/>
      <c r="BH185" s="458"/>
      <c r="BI185" s="458"/>
      <c r="BJ185" s="458"/>
      <c r="BK185" s="458"/>
      <c r="BL185" s="458"/>
      <c r="BM185" s="458"/>
      <c r="BN185" s="458"/>
      <c r="BO185" s="458"/>
      <c r="BP185" s="458"/>
      <c r="BQ185" s="458"/>
      <c r="BR185" s="458"/>
      <c r="BS185" s="458"/>
      <c r="BT185" s="458"/>
      <c r="BU185" s="458"/>
      <c r="BV185" s="459"/>
      <c r="BW185" s="303"/>
      <c r="BX185" s="303"/>
    </row>
    <row r="186" spans="1:76">
      <c r="A186" s="303"/>
      <c r="B186" s="457"/>
      <c r="C186" s="458"/>
      <c r="D186" s="458"/>
      <c r="E186" s="458"/>
      <c r="F186" s="458"/>
      <c r="G186" s="458"/>
      <c r="H186" s="458"/>
      <c r="I186" s="458"/>
      <c r="J186" s="458"/>
      <c r="K186" s="458"/>
      <c r="L186" s="458"/>
      <c r="M186" s="458"/>
      <c r="N186" s="458"/>
      <c r="O186" s="458"/>
      <c r="P186" s="458"/>
      <c r="Q186" s="458"/>
      <c r="R186" s="458"/>
      <c r="S186" s="458"/>
      <c r="T186" s="458"/>
      <c r="U186" s="458"/>
      <c r="V186" s="458"/>
      <c r="W186" s="458"/>
      <c r="X186" s="458"/>
      <c r="Y186" s="458"/>
      <c r="Z186" s="458"/>
      <c r="AA186" s="458"/>
      <c r="AB186" s="458"/>
      <c r="AC186" s="458"/>
      <c r="AD186" s="458"/>
      <c r="AE186" s="458"/>
      <c r="AF186" s="458"/>
      <c r="AG186" s="458"/>
      <c r="AH186" s="458"/>
      <c r="AI186" s="458"/>
      <c r="AJ186" s="458"/>
      <c r="AK186" s="458"/>
      <c r="AL186" s="458"/>
      <c r="AM186" s="458"/>
      <c r="AN186" s="458"/>
      <c r="AO186" s="458"/>
      <c r="AP186" s="458"/>
      <c r="AQ186" s="458"/>
      <c r="AR186" s="458"/>
      <c r="AS186" s="458"/>
      <c r="AT186" s="458"/>
      <c r="AU186" s="458"/>
      <c r="AV186" s="458"/>
      <c r="AW186" s="458"/>
      <c r="AX186" s="458"/>
      <c r="AY186" s="458"/>
      <c r="AZ186" s="458"/>
      <c r="BA186" s="458"/>
      <c r="BB186" s="458"/>
      <c r="BC186" s="458"/>
      <c r="BD186" s="458"/>
      <c r="BE186" s="458"/>
      <c r="BF186" s="458"/>
      <c r="BG186" s="458"/>
      <c r="BH186" s="458"/>
      <c r="BI186" s="458"/>
      <c r="BJ186" s="458"/>
      <c r="BK186" s="458"/>
      <c r="BL186" s="458"/>
      <c r="BM186" s="458"/>
      <c r="BN186" s="458"/>
      <c r="BO186" s="458"/>
      <c r="BP186" s="458"/>
      <c r="BQ186" s="458"/>
      <c r="BR186" s="458"/>
      <c r="BS186" s="458"/>
      <c r="BT186" s="458"/>
      <c r="BU186" s="458"/>
      <c r="BV186" s="459"/>
      <c r="BW186" s="303"/>
      <c r="BX186" s="303"/>
    </row>
    <row r="187" spans="1:76">
      <c r="A187" s="303"/>
      <c r="B187" s="457"/>
      <c r="C187" s="458"/>
      <c r="D187" s="458"/>
      <c r="E187" s="458"/>
      <c r="F187" s="458"/>
      <c r="G187" s="458"/>
      <c r="H187" s="458"/>
      <c r="I187" s="458"/>
      <c r="J187" s="458"/>
      <c r="K187" s="458"/>
      <c r="L187" s="458"/>
      <c r="M187" s="458"/>
      <c r="N187" s="458"/>
      <c r="O187" s="458"/>
      <c r="P187" s="458"/>
      <c r="Q187" s="458"/>
      <c r="R187" s="458"/>
      <c r="S187" s="458"/>
      <c r="T187" s="458"/>
      <c r="U187" s="458"/>
      <c r="V187" s="458"/>
      <c r="W187" s="458"/>
      <c r="X187" s="458"/>
      <c r="Y187" s="458"/>
      <c r="Z187" s="458"/>
      <c r="AA187" s="458"/>
      <c r="AB187" s="458"/>
      <c r="AC187" s="458"/>
      <c r="AD187" s="458"/>
      <c r="AE187" s="458"/>
      <c r="AF187" s="458"/>
      <c r="AG187" s="458"/>
      <c r="AH187" s="458"/>
      <c r="AI187" s="458"/>
      <c r="AJ187" s="458"/>
      <c r="AK187" s="458"/>
      <c r="AL187" s="458"/>
      <c r="AM187" s="458"/>
      <c r="AN187" s="458"/>
      <c r="AO187" s="458"/>
      <c r="AP187" s="458"/>
      <c r="AQ187" s="458"/>
      <c r="AR187" s="458"/>
      <c r="AS187" s="458"/>
      <c r="AT187" s="458"/>
      <c r="AU187" s="458"/>
      <c r="AV187" s="458"/>
      <c r="AW187" s="458"/>
      <c r="AX187" s="458"/>
      <c r="AY187" s="458"/>
      <c r="AZ187" s="458"/>
      <c r="BA187" s="458"/>
      <c r="BB187" s="458"/>
      <c r="BC187" s="458"/>
      <c r="BD187" s="458"/>
      <c r="BE187" s="458"/>
      <c r="BF187" s="458"/>
      <c r="BG187" s="458"/>
      <c r="BH187" s="458"/>
      <c r="BI187" s="458"/>
      <c r="BJ187" s="458"/>
      <c r="BK187" s="458"/>
      <c r="BL187" s="458"/>
      <c r="BM187" s="458"/>
      <c r="BN187" s="458"/>
      <c r="BO187" s="458"/>
      <c r="BP187" s="458"/>
      <c r="BQ187" s="458"/>
      <c r="BR187" s="458"/>
      <c r="BS187" s="458"/>
      <c r="BT187" s="458"/>
      <c r="BU187" s="458"/>
      <c r="BV187" s="459"/>
      <c r="BW187" s="303"/>
      <c r="BX187" s="303"/>
    </row>
    <row r="188" spans="1:76">
      <c r="A188" s="303"/>
      <c r="B188" s="457"/>
      <c r="C188" s="458"/>
      <c r="D188" s="458"/>
      <c r="E188" s="458"/>
      <c r="F188" s="458"/>
      <c r="G188" s="458"/>
      <c r="H188" s="458"/>
      <c r="I188" s="458"/>
      <c r="J188" s="458"/>
      <c r="K188" s="458"/>
      <c r="L188" s="458"/>
      <c r="M188" s="458"/>
      <c r="N188" s="458"/>
      <c r="O188" s="458"/>
      <c r="P188" s="458"/>
      <c r="Q188" s="458"/>
      <c r="R188" s="458"/>
      <c r="S188" s="458"/>
      <c r="T188" s="458"/>
      <c r="U188" s="458"/>
      <c r="V188" s="458"/>
      <c r="W188" s="458"/>
      <c r="X188" s="458"/>
      <c r="Y188" s="458"/>
      <c r="Z188" s="458"/>
      <c r="AA188" s="458"/>
      <c r="AB188" s="458"/>
      <c r="AC188" s="458"/>
      <c r="AD188" s="458"/>
      <c r="AE188" s="458"/>
      <c r="AF188" s="458"/>
      <c r="AG188" s="458"/>
      <c r="AH188" s="458"/>
      <c r="AI188" s="458"/>
      <c r="AJ188" s="458"/>
      <c r="AK188" s="458"/>
      <c r="AL188" s="458"/>
      <c r="AM188" s="458"/>
      <c r="AN188" s="458"/>
      <c r="AO188" s="458"/>
      <c r="AP188" s="458"/>
      <c r="AQ188" s="458"/>
      <c r="AR188" s="458"/>
      <c r="AS188" s="458"/>
      <c r="AT188" s="458"/>
      <c r="AU188" s="458"/>
      <c r="AV188" s="458"/>
      <c r="AW188" s="458"/>
      <c r="AX188" s="458"/>
      <c r="AY188" s="458"/>
      <c r="AZ188" s="458"/>
      <c r="BA188" s="458"/>
      <c r="BB188" s="458"/>
      <c r="BC188" s="458"/>
      <c r="BD188" s="458"/>
      <c r="BE188" s="458"/>
      <c r="BF188" s="458"/>
      <c r="BG188" s="458"/>
      <c r="BH188" s="458"/>
      <c r="BI188" s="458"/>
      <c r="BJ188" s="458"/>
      <c r="BK188" s="458"/>
      <c r="BL188" s="458"/>
      <c r="BM188" s="458"/>
      <c r="BN188" s="458"/>
      <c r="BO188" s="458"/>
      <c r="BP188" s="458"/>
      <c r="BQ188" s="458"/>
      <c r="BR188" s="458"/>
      <c r="BS188" s="458"/>
      <c r="BT188" s="458"/>
      <c r="BU188" s="458"/>
      <c r="BV188" s="459"/>
      <c r="BW188" s="303"/>
      <c r="BX188" s="303"/>
    </row>
    <row r="189" spans="1:76">
      <c r="A189" s="303"/>
      <c r="B189" s="457"/>
      <c r="C189" s="458"/>
      <c r="D189" s="458"/>
      <c r="E189" s="458"/>
      <c r="F189" s="458"/>
      <c r="G189" s="458"/>
      <c r="H189" s="458"/>
      <c r="I189" s="458"/>
      <c r="J189" s="458"/>
      <c r="K189" s="458"/>
      <c r="L189" s="458"/>
      <c r="M189" s="458"/>
      <c r="N189" s="458"/>
      <c r="O189" s="458"/>
      <c r="P189" s="458"/>
      <c r="Q189" s="458"/>
      <c r="R189" s="458"/>
      <c r="S189" s="458"/>
      <c r="T189" s="458"/>
      <c r="U189" s="458"/>
      <c r="V189" s="458"/>
      <c r="W189" s="458"/>
      <c r="X189" s="458"/>
      <c r="Y189" s="458"/>
      <c r="Z189" s="458"/>
      <c r="AA189" s="458"/>
      <c r="AB189" s="458"/>
      <c r="AC189" s="458"/>
      <c r="AD189" s="458"/>
      <c r="AE189" s="458"/>
      <c r="AF189" s="458"/>
      <c r="AG189" s="458"/>
      <c r="AH189" s="458"/>
      <c r="AI189" s="458"/>
      <c r="AJ189" s="458"/>
      <c r="AK189" s="458"/>
      <c r="AL189" s="458"/>
      <c r="AM189" s="458"/>
      <c r="AN189" s="458"/>
      <c r="AO189" s="458"/>
      <c r="AP189" s="458"/>
      <c r="AQ189" s="458"/>
      <c r="AR189" s="458"/>
      <c r="AS189" s="458"/>
      <c r="AT189" s="458"/>
      <c r="AU189" s="458"/>
      <c r="AV189" s="458"/>
      <c r="AW189" s="458"/>
      <c r="AX189" s="458"/>
      <c r="AY189" s="458"/>
      <c r="AZ189" s="458"/>
      <c r="BA189" s="458"/>
      <c r="BB189" s="458"/>
      <c r="BC189" s="458"/>
      <c r="BD189" s="458"/>
      <c r="BE189" s="458"/>
      <c r="BF189" s="458"/>
      <c r="BG189" s="458"/>
      <c r="BH189" s="458"/>
      <c r="BI189" s="458"/>
      <c r="BJ189" s="458"/>
      <c r="BK189" s="458"/>
      <c r="BL189" s="458"/>
      <c r="BM189" s="458"/>
      <c r="BN189" s="458"/>
      <c r="BO189" s="458"/>
      <c r="BP189" s="458"/>
      <c r="BQ189" s="458"/>
      <c r="BR189" s="458"/>
      <c r="BS189" s="458"/>
      <c r="BT189" s="458"/>
      <c r="BU189" s="458"/>
      <c r="BV189" s="459"/>
      <c r="BW189" s="303"/>
      <c r="BX189" s="303"/>
    </row>
    <row r="190" spans="1:76">
      <c r="A190" s="303"/>
      <c r="B190" s="457"/>
      <c r="C190" s="458"/>
      <c r="D190" s="458"/>
      <c r="E190" s="458"/>
      <c r="F190" s="458"/>
      <c r="G190" s="458"/>
      <c r="H190" s="458"/>
      <c r="I190" s="458"/>
      <c r="J190" s="458"/>
      <c r="K190" s="458"/>
      <c r="L190" s="458"/>
      <c r="M190" s="458"/>
      <c r="N190" s="458"/>
      <c r="O190" s="458"/>
      <c r="P190" s="458"/>
      <c r="Q190" s="458"/>
      <c r="R190" s="458"/>
      <c r="S190" s="458"/>
      <c r="T190" s="458"/>
      <c r="U190" s="458"/>
      <c r="V190" s="458"/>
      <c r="W190" s="458"/>
      <c r="X190" s="458"/>
      <c r="Y190" s="458"/>
      <c r="Z190" s="458"/>
      <c r="AA190" s="458"/>
      <c r="AB190" s="458"/>
      <c r="AC190" s="458"/>
      <c r="AD190" s="458"/>
      <c r="AE190" s="458"/>
      <c r="AF190" s="458"/>
      <c r="AG190" s="458"/>
      <c r="AH190" s="458"/>
      <c r="AI190" s="458"/>
      <c r="AJ190" s="458"/>
      <c r="AK190" s="458"/>
      <c r="AL190" s="458"/>
      <c r="AM190" s="458"/>
      <c r="AN190" s="458"/>
      <c r="AO190" s="458"/>
      <c r="AP190" s="458"/>
      <c r="AQ190" s="458"/>
      <c r="AR190" s="458"/>
      <c r="AS190" s="458"/>
      <c r="AT190" s="458"/>
      <c r="AU190" s="458"/>
      <c r="AV190" s="458"/>
      <c r="AW190" s="458"/>
      <c r="AX190" s="458"/>
      <c r="AY190" s="458"/>
      <c r="AZ190" s="458"/>
      <c r="BA190" s="458"/>
      <c r="BB190" s="458"/>
      <c r="BC190" s="458"/>
      <c r="BD190" s="458"/>
      <c r="BE190" s="458"/>
      <c r="BF190" s="458"/>
      <c r="BG190" s="458"/>
      <c r="BH190" s="458"/>
      <c r="BI190" s="458"/>
      <c r="BJ190" s="458"/>
      <c r="BK190" s="458"/>
      <c r="BL190" s="458"/>
      <c r="BM190" s="458"/>
      <c r="BN190" s="458"/>
      <c r="BO190" s="458"/>
      <c r="BP190" s="458"/>
      <c r="BQ190" s="458"/>
      <c r="BR190" s="458"/>
      <c r="BS190" s="458"/>
      <c r="BT190" s="458"/>
      <c r="BU190" s="458"/>
      <c r="BV190" s="459"/>
      <c r="BW190" s="303"/>
      <c r="BX190" s="303"/>
    </row>
    <row r="191" spans="1:76">
      <c r="A191" s="303"/>
      <c r="B191" s="457"/>
      <c r="C191" s="458"/>
      <c r="D191" s="458"/>
      <c r="E191" s="458"/>
      <c r="F191" s="458"/>
      <c r="G191" s="458"/>
      <c r="H191" s="458"/>
      <c r="I191" s="458"/>
      <c r="J191" s="458"/>
      <c r="K191" s="458"/>
      <c r="L191" s="458"/>
      <c r="M191" s="458"/>
      <c r="N191" s="458"/>
      <c r="O191" s="458"/>
      <c r="P191" s="458"/>
      <c r="Q191" s="458"/>
      <c r="R191" s="458"/>
      <c r="S191" s="458"/>
      <c r="T191" s="458"/>
      <c r="U191" s="458"/>
      <c r="V191" s="458"/>
      <c r="W191" s="458"/>
      <c r="X191" s="458"/>
      <c r="Y191" s="458"/>
      <c r="Z191" s="458"/>
      <c r="AA191" s="458"/>
      <c r="AB191" s="458"/>
      <c r="AC191" s="458"/>
      <c r="AD191" s="458"/>
      <c r="AE191" s="458"/>
      <c r="AF191" s="458"/>
      <c r="AG191" s="458"/>
      <c r="AH191" s="458"/>
      <c r="AI191" s="458"/>
      <c r="AJ191" s="458"/>
      <c r="AK191" s="458"/>
      <c r="AL191" s="458"/>
      <c r="AM191" s="458"/>
      <c r="AN191" s="458"/>
      <c r="AO191" s="458"/>
      <c r="AP191" s="458"/>
      <c r="AQ191" s="458"/>
      <c r="AR191" s="458"/>
      <c r="AS191" s="458"/>
      <c r="AT191" s="458"/>
      <c r="AU191" s="458"/>
      <c r="AV191" s="458"/>
      <c r="AW191" s="458"/>
      <c r="AX191" s="458"/>
      <c r="AY191" s="458"/>
      <c r="AZ191" s="458"/>
      <c r="BA191" s="458"/>
      <c r="BB191" s="458"/>
      <c r="BC191" s="458"/>
      <c r="BD191" s="458"/>
      <c r="BE191" s="458"/>
      <c r="BF191" s="458"/>
      <c r="BG191" s="458"/>
      <c r="BH191" s="458"/>
      <c r="BI191" s="458"/>
      <c r="BJ191" s="458"/>
      <c r="BK191" s="458"/>
      <c r="BL191" s="458"/>
      <c r="BM191" s="458"/>
      <c r="BN191" s="458"/>
      <c r="BO191" s="458"/>
      <c r="BP191" s="458"/>
      <c r="BQ191" s="458"/>
      <c r="BR191" s="458"/>
      <c r="BS191" s="458"/>
      <c r="BT191" s="458"/>
      <c r="BU191" s="458"/>
      <c r="BV191" s="459"/>
      <c r="BW191" s="303"/>
      <c r="BX191" s="303"/>
    </row>
    <row r="192" spans="1:76">
      <c r="A192" s="303"/>
      <c r="B192" s="457"/>
      <c r="C192" s="458"/>
      <c r="D192" s="458"/>
      <c r="E192" s="458"/>
      <c r="F192" s="458"/>
      <c r="G192" s="458"/>
      <c r="H192" s="458"/>
      <c r="I192" s="458"/>
      <c r="J192" s="458"/>
      <c r="K192" s="458"/>
      <c r="L192" s="458"/>
      <c r="M192" s="458"/>
      <c r="N192" s="458"/>
      <c r="O192" s="458"/>
      <c r="P192" s="458"/>
      <c r="Q192" s="458"/>
      <c r="R192" s="458"/>
      <c r="S192" s="458"/>
      <c r="T192" s="458"/>
      <c r="U192" s="458"/>
      <c r="V192" s="458"/>
      <c r="W192" s="458"/>
      <c r="X192" s="458"/>
      <c r="Y192" s="458"/>
      <c r="Z192" s="458"/>
      <c r="AA192" s="458"/>
      <c r="AB192" s="458"/>
      <c r="AC192" s="458"/>
      <c r="AD192" s="458"/>
      <c r="AE192" s="458"/>
      <c r="AF192" s="458"/>
      <c r="AG192" s="458"/>
      <c r="AH192" s="458"/>
      <c r="AI192" s="458"/>
      <c r="AJ192" s="458"/>
      <c r="AK192" s="458"/>
      <c r="AL192" s="458"/>
      <c r="AM192" s="458"/>
      <c r="AN192" s="458"/>
      <c r="AO192" s="458"/>
      <c r="AP192" s="458"/>
      <c r="AQ192" s="458"/>
      <c r="AR192" s="458"/>
      <c r="AS192" s="458"/>
      <c r="AT192" s="458"/>
      <c r="AU192" s="458"/>
      <c r="AV192" s="458"/>
      <c r="AW192" s="458"/>
      <c r="AX192" s="458"/>
      <c r="AY192" s="458"/>
      <c r="AZ192" s="458"/>
      <c r="BA192" s="458"/>
      <c r="BB192" s="458"/>
      <c r="BC192" s="458"/>
      <c r="BD192" s="458"/>
      <c r="BE192" s="458"/>
      <c r="BF192" s="458"/>
      <c r="BG192" s="458"/>
      <c r="BH192" s="458"/>
      <c r="BI192" s="458"/>
      <c r="BJ192" s="458"/>
      <c r="BK192" s="458"/>
      <c r="BL192" s="458"/>
      <c r="BM192" s="458"/>
      <c r="BN192" s="458"/>
      <c r="BO192" s="458"/>
      <c r="BP192" s="458"/>
      <c r="BQ192" s="458"/>
      <c r="BR192" s="458"/>
      <c r="BS192" s="458"/>
      <c r="BT192" s="458"/>
      <c r="BU192" s="458"/>
      <c r="BV192" s="459"/>
      <c r="BW192" s="303"/>
      <c r="BX192" s="303"/>
    </row>
    <row r="193" spans="1:76">
      <c r="A193" s="303"/>
      <c r="B193" s="457"/>
      <c r="C193" s="458"/>
      <c r="D193" s="458"/>
      <c r="E193" s="458"/>
      <c r="F193" s="458"/>
      <c r="G193" s="458"/>
      <c r="H193" s="458"/>
      <c r="I193" s="458"/>
      <c r="J193" s="458"/>
      <c r="K193" s="458"/>
      <c r="L193" s="458"/>
      <c r="M193" s="458"/>
      <c r="N193" s="458"/>
      <c r="O193" s="458"/>
      <c r="P193" s="458"/>
      <c r="Q193" s="458"/>
      <c r="R193" s="458"/>
      <c r="S193" s="458"/>
      <c r="T193" s="458"/>
      <c r="U193" s="458"/>
      <c r="V193" s="458"/>
      <c r="W193" s="458"/>
      <c r="X193" s="458"/>
      <c r="Y193" s="458"/>
      <c r="Z193" s="458"/>
      <c r="AA193" s="458"/>
      <c r="AB193" s="458"/>
      <c r="AC193" s="458"/>
      <c r="AD193" s="458"/>
      <c r="AE193" s="458"/>
      <c r="AF193" s="458"/>
      <c r="AG193" s="458"/>
      <c r="AH193" s="458"/>
      <c r="AI193" s="458"/>
      <c r="AJ193" s="458"/>
      <c r="AK193" s="458"/>
      <c r="AL193" s="458"/>
      <c r="AM193" s="458"/>
      <c r="AN193" s="458"/>
      <c r="AO193" s="458"/>
      <c r="AP193" s="458"/>
      <c r="AQ193" s="458"/>
      <c r="AR193" s="458"/>
      <c r="AS193" s="458"/>
      <c r="AT193" s="458"/>
      <c r="AU193" s="458"/>
      <c r="AV193" s="458"/>
      <c r="AW193" s="458"/>
      <c r="AX193" s="458"/>
      <c r="AY193" s="458"/>
      <c r="AZ193" s="458"/>
      <c r="BA193" s="458"/>
      <c r="BB193" s="458"/>
      <c r="BC193" s="458"/>
      <c r="BD193" s="458"/>
      <c r="BE193" s="458"/>
      <c r="BF193" s="458"/>
      <c r="BG193" s="458"/>
      <c r="BH193" s="458"/>
      <c r="BI193" s="458"/>
      <c r="BJ193" s="458"/>
      <c r="BK193" s="458"/>
      <c r="BL193" s="458"/>
      <c r="BM193" s="458"/>
      <c r="BN193" s="458"/>
      <c r="BO193" s="458"/>
      <c r="BP193" s="458"/>
      <c r="BQ193" s="458"/>
      <c r="BR193" s="458"/>
      <c r="BS193" s="458"/>
      <c r="BT193" s="458"/>
      <c r="BU193" s="458"/>
      <c r="BV193" s="459"/>
      <c r="BW193" s="303"/>
      <c r="BX193" s="303"/>
    </row>
    <row r="194" spans="1:76">
      <c r="A194" s="303"/>
      <c r="B194" s="457"/>
      <c r="C194" s="458"/>
      <c r="D194" s="458"/>
      <c r="E194" s="458"/>
      <c r="F194" s="458"/>
      <c r="G194" s="458"/>
      <c r="H194" s="458"/>
      <c r="I194" s="458"/>
      <c r="J194" s="458"/>
      <c r="K194" s="458"/>
      <c r="L194" s="458"/>
      <c r="M194" s="458"/>
      <c r="N194" s="458"/>
      <c r="O194" s="458"/>
      <c r="P194" s="458"/>
      <c r="Q194" s="458"/>
      <c r="R194" s="458"/>
      <c r="S194" s="458"/>
      <c r="T194" s="458"/>
      <c r="U194" s="458"/>
      <c r="V194" s="458"/>
      <c r="W194" s="458"/>
      <c r="X194" s="458"/>
      <c r="Y194" s="458"/>
      <c r="Z194" s="458"/>
      <c r="AA194" s="458"/>
      <c r="AB194" s="458"/>
      <c r="AC194" s="458"/>
      <c r="AD194" s="458"/>
      <c r="AE194" s="458"/>
      <c r="AF194" s="458"/>
      <c r="AG194" s="458"/>
      <c r="AH194" s="458"/>
      <c r="AI194" s="458"/>
      <c r="AJ194" s="458"/>
      <c r="AK194" s="458"/>
      <c r="AL194" s="458"/>
      <c r="AM194" s="458"/>
      <c r="AN194" s="458"/>
      <c r="AO194" s="458"/>
      <c r="AP194" s="458"/>
      <c r="AQ194" s="458"/>
      <c r="AR194" s="458"/>
      <c r="AS194" s="458"/>
      <c r="AT194" s="458"/>
      <c r="AU194" s="458"/>
      <c r="AV194" s="458"/>
      <c r="AW194" s="458"/>
      <c r="AX194" s="458"/>
      <c r="AY194" s="458"/>
      <c r="AZ194" s="458"/>
      <c r="BA194" s="458"/>
      <c r="BB194" s="458"/>
      <c r="BC194" s="458"/>
      <c r="BD194" s="458"/>
      <c r="BE194" s="458"/>
      <c r="BF194" s="458"/>
      <c r="BG194" s="458"/>
      <c r="BH194" s="458"/>
      <c r="BI194" s="458"/>
      <c r="BJ194" s="458"/>
      <c r="BK194" s="458"/>
      <c r="BL194" s="458"/>
      <c r="BM194" s="458"/>
      <c r="BN194" s="458"/>
      <c r="BO194" s="458"/>
      <c r="BP194" s="458"/>
      <c r="BQ194" s="458"/>
      <c r="BR194" s="458"/>
      <c r="BS194" s="458"/>
      <c r="BT194" s="458"/>
      <c r="BU194" s="458"/>
      <c r="BV194" s="459"/>
      <c r="BW194" s="303"/>
      <c r="BX194" s="303"/>
    </row>
    <row r="195" spans="1:76">
      <c r="A195" s="303"/>
      <c r="B195" s="457"/>
      <c r="C195" s="458"/>
      <c r="D195" s="458"/>
      <c r="E195" s="458"/>
      <c r="F195" s="458"/>
      <c r="G195" s="458"/>
      <c r="H195" s="458"/>
      <c r="I195" s="458"/>
      <c r="J195" s="458"/>
      <c r="K195" s="458"/>
      <c r="L195" s="458"/>
      <c r="M195" s="458"/>
      <c r="N195" s="458"/>
      <c r="O195" s="458"/>
      <c r="P195" s="458"/>
      <c r="Q195" s="458"/>
      <c r="R195" s="458"/>
      <c r="S195" s="458"/>
      <c r="T195" s="458"/>
      <c r="U195" s="458"/>
      <c r="V195" s="458"/>
      <c r="W195" s="458"/>
      <c r="X195" s="458"/>
      <c r="Y195" s="458"/>
      <c r="Z195" s="458"/>
      <c r="AA195" s="458"/>
      <c r="AB195" s="458"/>
      <c r="AC195" s="458"/>
      <c r="AD195" s="458"/>
      <c r="AE195" s="458"/>
      <c r="AF195" s="458"/>
      <c r="AG195" s="458"/>
      <c r="AH195" s="458"/>
      <c r="AI195" s="458"/>
      <c r="AJ195" s="458"/>
      <c r="AK195" s="458"/>
      <c r="AL195" s="458"/>
      <c r="AM195" s="458"/>
      <c r="AN195" s="458"/>
      <c r="AO195" s="458"/>
      <c r="AP195" s="458"/>
      <c r="AQ195" s="458"/>
      <c r="AR195" s="458"/>
      <c r="AS195" s="458"/>
      <c r="AT195" s="458"/>
      <c r="AU195" s="458"/>
      <c r="AV195" s="458"/>
      <c r="AW195" s="458"/>
      <c r="AX195" s="458"/>
      <c r="AY195" s="458"/>
      <c r="AZ195" s="458"/>
      <c r="BA195" s="458"/>
      <c r="BB195" s="458"/>
      <c r="BC195" s="458"/>
      <c r="BD195" s="458"/>
      <c r="BE195" s="458"/>
      <c r="BF195" s="458"/>
      <c r="BG195" s="458"/>
      <c r="BH195" s="458"/>
      <c r="BI195" s="458"/>
      <c r="BJ195" s="458"/>
      <c r="BK195" s="458"/>
      <c r="BL195" s="458"/>
      <c r="BM195" s="458"/>
      <c r="BN195" s="458"/>
      <c r="BO195" s="458"/>
      <c r="BP195" s="458"/>
      <c r="BQ195" s="458"/>
      <c r="BR195" s="458"/>
      <c r="BS195" s="458"/>
      <c r="BT195" s="458"/>
      <c r="BU195" s="458"/>
      <c r="BV195" s="459"/>
      <c r="BW195" s="303"/>
      <c r="BX195" s="303"/>
    </row>
    <row r="196" spans="1:76">
      <c r="A196" s="303"/>
      <c r="B196" s="457"/>
      <c r="C196" s="458"/>
      <c r="D196" s="458"/>
      <c r="E196" s="458"/>
      <c r="F196" s="458"/>
      <c r="G196" s="458"/>
      <c r="H196" s="458"/>
      <c r="I196" s="458"/>
      <c r="J196" s="458"/>
      <c r="K196" s="458"/>
      <c r="L196" s="458"/>
      <c r="M196" s="458"/>
      <c r="N196" s="458"/>
      <c r="O196" s="458"/>
      <c r="P196" s="458"/>
      <c r="Q196" s="458"/>
      <c r="R196" s="458"/>
      <c r="S196" s="458"/>
      <c r="T196" s="458"/>
      <c r="U196" s="458"/>
      <c r="V196" s="458"/>
      <c r="W196" s="458"/>
      <c r="X196" s="458"/>
      <c r="Y196" s="458"/>
      <c r="Z196" s="458"/>
      <c r="AA196" s="458"/>
      <c r="AB196" s="458"/>
      <c r="AC196" s="458"/>
      <c r="AD196" s="458"/>
      <c r="AE196" s="458"/>
      <c r="AF196" s="458"/>
      <c r="AG196" s="458"/>
      <c r="AH196" s="458"/>
      <c r="AI196" s="458"/>
      <c r="AJ196" s="458"/>
      <c r="AK196" s="458"/>
      <c r="AL196" s="458"/>
      <c r="AM196" s="458"/>
      <c r="AN196" s="458"/>
      <c r="AO196" s="458"/>
      <c r="AP196" s="458"/>
      <c r="AQ196" s="458"/>
      <c r="AR196" s="458"/>
      <c r="AS196" s="458"/>
      <c r="AT196" s="458"/>
      <c r="AU196" s="458"/>
      <c r="AV196" s="458"/>
      <c r="AW196" s="458"/>
      <c r="AX196" s="458"/>
      <c r="AY196" s="458"/>
      <c r="AZ196" s="458"/>
      <c r="BA196" s="458"/>
      <c r="BB196" s="458"/>
      <c r="BC196" s="458"/>
      <c r="BD196" s="458"/>
      <c r="BE196" s="458"/>
      <c r="BF196" s="458"/>
      <c r="BG196" s="458"/>
      <c r="BH196" s="458"/>
      <c r="BI196" s="458"/>
      <c r="BJ196" s="458"/>
      <c r="BK196" s="458"/>
      <c r="BL196" s="458"/>
      <c r="BM196" s="458"/>
      <c r="BN196" s="458"/>
      <c r="BO196" s="458"/>
      <c r="BP196" s="458"/>
      <c r="BQ196" s="458"/>
      <c r="BR196" s="458"/>
      <c r="BS196" s="458"/>
      <c r="BT196" s="458"/>
      <c r="BU196" s="458"/>
      <c r="BV196" s="459"/>
      <c r="BW196" s="303"/>
      <c r="BX196" s="303"/>
    </row>
    <row r="197" spans="1:76">
      <c r="A197" s="303"/>
      <c r="B197" s="457"/>
      <c r="C197" s="458"/>
      <c r="D197" s="458"/>
      <c r="E197" s="458"/>
      <c r="F197" s="458"/>
      <c r="G197" s="458"/>
      <c r="H197" s="458"/>
      <c r="I197" s="458"/>
      <c r="J197" s="458"/>
      <c r="K197" s="458"/>
      <c r="L197" s="458"/>
      <c r="M197" s="458"/>
      <c r="N197" s="458"/>
      <c r="O197" s="458"/>
      <c r="P197" s="458"/>
      <c r="Q197" s="458"/>
      <c r="R197" s="458"/>
      <c r="S197" s="458"/>
      <c r="T197" s="458"/>
      <c r="U197" s="458"/>
      <c r="V197" s="458"/>
      <c r="W197" s="458"/>
      <c r="X197" s="458"/>
      <c r="Y197" s="458"/>
      <c r="Z197" s="458"/>
      <c r="AA197" s="458"/>
      <c r="AB197" s="458"/>
      <c r="AC197" s="458"/>
      <c r="AD197" s="458"/>
      <c r="AE197" s="458"/>
      <c r="AF197" s="458"/>
      <c r="AG197" s="458"/>
      <c r="AH197" s="458"/>
      <c r="AI197" s="458"/>
      <c r="AJ197" s="458"/>
      <c r="AK197" s="458"/>
      <c r="AL197" s="458"/>
      <c r="AM197" s="458"/>
      <c r="AN197" s="458"/>
      <c r="AO197" s="458"/>
      <c r="AP197" s="458"/>
      <c r="AQ197" s="458"/>
      <c r="AR197" s="458"/>
      <c r="AS197" s="458"/>
      <c r="AT197" s="458"/>
      <c r="AU197" s="458"/>
      <c r="AV197" s="458"/>
      <c r="AW197" s="458"/>
      <c r="AX197" s="458"/>
      <c r="AY197" s="458"/>
      <c r="AZ197" s="458"/>
      <c r="BA197" s="458"/>
      <c r="BB197" s="458"/>
      <c r="BC197" s="458"/>
      <c r="BD197" s="458"/>
      <c r="BE197" s="458"/>
      <c r="BF197" s="458"/>
      <c r="BG197" s="458"/>
      <c r="BH197" s="458"/>
      <c r="BI197" s="458"/>
      <c r="BJ197" s="458"/>
      <c r="BK197" s="458"/>
      <c r="BL197" s="458"/>
      <c r="BM197" s="458"/>
      <c r="BN197" s="458"/>
      <c r="BO197" s="458"/>
      <c r="BP197" s="458"/>
      <c r="BQ197" s="458"/>
      <c r="BR197" s="458"/>
      <c r="BS197" s="458"/>
      <c r="BT197" s="458"/>
      <c r="BU197" s="458"/>
      <c r="BV197" s="459"/>
      <c r="BW197" s="303"/>
      <c r="BX197" s="303"/>
    </row>
    <row r="198" spans="1:76">
      <c r="A198" s="303"/>
      <c r="B198" s="457"/>
      <c r="C198" s="458"/>
      <c r="D198" s="458"/>
      <c r="E198" s="458"/>
      <c r="F198" s="458"/>
      <c r="G198" s="458"/>
      <c r="H198" s="458"/>
      <c r="I198" s="458"/>
      <c r="J198" s="458"/>
      <c r="K198" s="458"/>
      <c r="L198" s="458"/>
      <c r="M198" s="458"/>
      <c r="N198" s="458"/>
      <c r="O198" s="458"/>
      <c r="P198" s="458"/>
      <c r="Q198" s="458"/>
      <c r="R198" s="458"/>
      <c r="S198" s="458"/>
      <c r="T198" s="458"/>
      <c r="U198" s="458"/>
      <c r="V198" s="458"/>
      <c r="W198" s="458"/>
      <c r="X198" s="458"/>
      <c r="Y198" s="458"/>
      <c r="Z198" s="458"/>
      <c r="AA198" s="458"/>
      <c r="AB198" s="458"/>
      <c r="AC198" s="458"/>
      <c r="AD198" s="458"/>
      <c r="AE198" s="458"/>
      <c r="AF198" s="458"/>
      <c r="AG198" s="458"/>
      <c r="AH198" s="458"/>
      <c r="AI198" s="458"/>
      <c r="AJ198" s="458"/>
      <c r="AK198" s="458"/>
      <c r="AL198" s="458"/>
      <c r="AM198" s="458"/>
      <c r="AN198" s="458"/>
      <c r="AO198" s="458"/>
      <c r="AP198" s="458"/>
      <c r="AQ198" s="458"/>
      <c r="AR198" s="458"/>
      <c r="AS198" s="458"/>
      <c r="AT198" s="458"/>
      <c r="AU198" s="458"/>
      <c r="AV198" s="458"/>
      <c r="AW198" s="458"/>
      <c r="AX198" s="458"/>
      <c r="AY198" s="458"/>
      <c r="AZ198" s="458"/>
      <c r="BA198" s="458"/>
      <c r="BB198" s="458"/>
      <c r="BC198" s="458"/>
      <c r="BD198" s="458"/>
      <c r="BE198" s="458"/>
      <c r="BF198" s="458"/>
      <c r="BG198" s="458"/>
      <c r="BH198" s="458"/>
      <c r="BI198" s="458"/>
      <c r="BJ198" s="458"/>
      <c r="BK198" s="458"/>
      <c r="BL198" s="458"/>
      <c r="BM198" s="458"/>
      <c r="BN198" s="458"/>
      <c r="BO198" s="458"/>
      <c r="BP198" s="458"/>
      <c r="BQ198" s="458"/>
      <c r="BR198" s="458"/>
      <c r="BS198" s="458"/>
      <c r="BT198" s="458"/>
      <c r="BU198" s="458"/>
      <c r="BV198" s="459"/>
      <c r="BW198" s="303"/>
      <c r="BX198" s="303"/>
    </row>
    <row r="199" spans="1:76">
      <c r="A199" s="303"/>
      <c r="B199" s="457"/>
      <c r="C199" s="458"/>
      <c r="D199" s="458"/>
      <c r="E199" s="458"/>
      <c r="F199" s="458"/>
      <c r="G199" s="458"/>
      <c r="H199" s="458"/>
      <c r="I199" s="458"/>
      <c r="J199" s="458"/>
      <c r="K199" s="458"/>
      <c r="L199" s="458"/>
      <c r="M199" s="458"/>
      <c r="N199" s="458"/>
      <c r="O199" s="458"/>
      <c r="P199" s="458"/>
      <c r="Q199" s="458"/>
      <c r="R199" s="458"/>
      <c r="S199" s="458"/>
      <c r="T199" s="458"/>
      <c r="U199" s="458"/>
      <c r="V199" s="458"/>
      <c r="W199" s="458"/>
      <c r="X199" s="458"/>
      <c r="Y199" s="458"/>
      <c r="Z199" s="458"/>
      <c r="AA199" s="458"/>
      <c r="AB199" s="458"/>
      <c r="AC199" s="458"/>
      <c r="AD199" s="458"/>
      <c r="AE199" s="458"/>
      <c r="AF199" s="458"/>
      <c r="AG199" s="458"/>
      <c r="AH199" s="458"/>
      <c r="AI199" s="458"/>
      <c r="AJ199" s="458"/>
      <c r="AK199" s="458"/>
      <c r="AL199" s="458"/>
      <c r="AM199" s="458"/>
      <c r="AN199" s="458"/>
      <c r="AO199" s="458"/>
      <c r="AP199" s="458"/>
      <c r="AQ199" s="458"/>
      <c r="AR199" s="458"/>
      <c r="AS199" s="458"/>
      <c r="AT199" s="458"/>
      <c r="AU199" s="458"/>
      <c r="AV199" s="458"/>
      <c r="AW199" s="458"/>
      <c r="AX199" s="458"/>
      <c r="AY199" s="458"/>
      <c r="AZ199" s="458"/>
      <c r="BA199" s="458"/>
      <c r="BB199" s="458"/>
      <c r="BC199" s="458"/>
      <c r="BD199" s="458"/>
      <c r="BE199" s="458"/>
      <c r="BF199" s="458"/>
      <c r="BG199" s="458"/>
      <c r="BH199" s="458"/>
      <c r="BI199" s="458"/>
      <c r="BJ199" s="458"/>
      <c r="BK199" s="458"/>
      <c r="BL199" s="458"/>
      <c r="BM199" s="458"/>
      <c r="BN199" s="458"/>
      <c r="BO199" s="458"/>
      <c r="BP199" s="458"/>
      <c r="BQ199" s="458"/>
      <c r="BR199" s="458"/>
      <c r="BS199" s="458"/>
      <c r="BT199" s="458"/>
      <c r="BU199" s="458"/>
      <c r="BV199" s="459"/>
      <c r="BW199" s="303"/>
      <c r="BX199" s="303"/>
    </row>
    <row r="200" spans="1:76">
      <c r="A200" s="303"/>
      <c r="B200" s="457"/>
      <c r="C200" s="458"/>
      <c r="D200" s="458"/>
      <c r="E200" s="458"/>
      <c r="F200" s="458"/>
      <c r="G200" s="458"/>
      <c r="H200" s="458"/>
      <c r="I200" s="458"/>
      <c r="J200" s="458"/>
      <c r="K200" s="458"/>
      <c r="L200" s="458"/>
      <c r="M200" s="458"/>
      <c r="N200" s="458"/>
      <c r="O200" s="458"/>
      <c r="P200" s="458"/>
      <c r="Q200" s="458"/>
      <c r="R200" s="458"/>
      <c r="S200" s="458"/>
      <c r="T200" s="458"/>
      <c r="U200" s="458"/>
      <c r="V200" s="458"/>
      <c r="W200" s="458"/>
      <c r="X200" s="458"/>
      <c r="Y200" s="458"/>
      <c r="Z200" s="458"/>
      <c r="AA200" s="458"/>
      <c r="AB200" s="458"/>
      <c r="AC200" s="458"/>
      <c r="AD200" s="458"/>
      <c r="AE200" s="458"/>
      <c r="AF200" s="458"/>
      <c r="AG200" s="458"/>
      <c r="AH200" s="458"/>
      <c r="AI200" s="458"/>
      <c r="AJ200" s="458"/>
      <c r="AK200" s="458"/>
      <c r="AL200" s="458"/>
      <c r="AM200" s="458"/>
      <c r="AN200" s="458"/>
      <c r="AO200" s="458"/>
      <c r="AP200" s="458"/>
      <c r="AQ200" s="458"/>
      <c r="AR200" s="458"/>
      <c r="AS200" s="458"/>
      <c r="AT200" s="458"/>
      <c r="AU200" s="458"/>
      <c r="AV200" s="458"/>
      <c r="AW200" s="458"/>
      <c r="AX200" s="458"/>
      <c r="AY200" s="458"/>
      <c r="AZ200" s="458"/>
      <c r="BA200" s="458"/>
      <c r="BB200" s="458"/>
      <c r="BC200" s="458"/>
      <c r="BD200" s="458"/>
      <c r="BE200" s="458"/>
      <c r="BF200" s="458"/>
      <c r="BG200" s="458"/>
      <c r="BH200" s="458"/>
      <c r="BI200" s="458"/>
      <c r="BJ200" s="458"/>
      <c r="BK200" s="458"/>
      <c r="BL200" s="458"/>
      <c r="BM200" s="458"/>
      <c r="BN200" s="458"/>
      <c r="BO200" s="458"/>
      <c r="BP200" s="458"/>
      <c r="BQ200" s="458"/>
      <c r="BR200" s="458"/>
      <c r="BS200" s="458"/>
      <c r="BT200" s="458"/>
      <c r="BU200" s="458"/>
      <c r="BV200" s="459"/>
      <c r="BW200" s="303"/>
      <c r="BX200" s="303"/>
    </row>
    <row r="201" spans="1:76">
      <c r="A201" s="303"/>
      <c r="B201" s="457"/>
      <c r="C201" s="458"/>
      <c r="D201" s="458"/>
      <c r="E201" s="458"/>
      <c r="F201" s="458"/>
      <c r="G201" s="458"/>
      <c r="H201" s="458"/>
      <c r="I201" s="458"/>
      <c r="J201" s="458"/>
      <c r="K201" s="458"/>
      <c r="L201" s="458"/>
      <c r="M201" s="458"/>
      <c r="N201" s="458"/>
      <c r="O201" s="458"/>
      <c r="P201" s="458"/>
      <c r="Q201" s="458"/>
      <c r="R201" s="458"/>
      <c r="S201" s="458"/>
      <c r="T201" s="458"/>
      <c r="U201" s="458"/>
      <c r="V201" s="458"/>
      <c r="W201" s="458"/>
      <c r="X201" s="458"/>
      <c r="Y201" s="458"/>
      <c r="Z201" s="458"/>
      <c r="AA201" s="458"/>
      <c r="AB201" s="458"/>
      <c r="AC201" s="458"/>
      <c r="AD201" s="458"/>
      <c r="AE201" s="458"/>
      <c r="AF201" s="458"/>
      <c r="AG201" s="458"/>
      <c r="AH201" s="458"/>
      <c r="AI201" s="458"/>
      <c r="AJ201" s="458"/>
      <c r="AK201" s="458"/>
      <c r="AL201" s="458"/>
      <c r="AM201" s="458"/>
      <c r="AN201" s="458"/>
      <c r="AO201" s="458"/>
      <c r="AP201" s="458"/>
      <c r="AQ201" s="458"/>
      <c r="AR201" s="458"/>
      <c r="AS201" s="458"/>
      <c r="AT201" s="458"/>
      <c r="AU201" s="458"/>
      <c r="AV201" s="458"/>
      <c r="AW201" s="458"/>
      <c r="AX201" s="458"/>
      <c r="AY201" s="458"/>
      <c r="AZ201" s="458"/>
      <c r="BA201" s="458"/>
      <c r="BB201" s="458"/>
      <c r="BC201" s="458"/>
      <c r="BD201" s="458"/>
      <c r="BE201" s="458"/>
      <c r="BF201" s="458"/>
      <c r="BG201" s="458"/>
      <c r="BH201" s="458"/>
      <c r="BI201" s="458"/>
      <c r="BJ201" s="458"/>
      <c r="BK201" s="458"/>
      <c r="BL201" s="458"/>
      <c r="BM201" s="458"/>
      <c r="BN201" s="458"/>
      <c r="BO201" s="458"/>
      <c r="BP201" s="458"/>
      <c r="BQ201" s="458"/>
      <c r="BR201" s="458"/>
      <c r="BS201" s="458"/>
      <c r="BT201" s="458"/>
      <c r="BU201" s="458"/>
      <c r="BV201" s="459"/>
      <c r="BW201" s="303"/>
      <c r="BX201" s="303"/>
    </row>
    <row r="202" spans="1:76">
      <c r="A202" s="303"/>
      <c r="B202" s="457"/>
      <c r="C202" s="458"/>
      <c r="D202" s="458"/>
      <c r="E202" s="458"/>
      <c r="F202" s="458"/>
      <c r="G202" s="458"/>
      <c r="H202" s="458"/>
      <c r="I202" s="458"/>
      <c r="J202" s="458"/>
      <c r="K202" s="458"/>
      <c r="L202" s="458"/>
      <c r="M202" s="458"/>
      <c r="N202" s="458"/>
      <c r="O202" s="458"/>
      <c r="P202" s="458"/>
      <c r="Q202" s="458"/>
      <c r="R202" s="458"/>
      <c r="S202" s="458"/>
      <c r="T202" s="458"/>
      <c r="U202" s="458"/>
      <c r="V202" s="458"/>
      <c r="W202" s="458"/>
      <c r="X202" s="458"/>
      <c r="Y202" s="458"/>
      <c r="Z202" s="458"/>
      <c r="AA202" s="458"/>
      <c r="AB202" s="458"/>
      <c r="AC202" s="458"/>
      <c r="AD202" s="458"/>
      <c r="AE202" s="458"/>
      <c r="AF202" s="458"/>
      <c r="AG202" s="458"/>
      <c r="AH202" s="458"/>
      <c r="AI202" s="458"/>
      <c r="AJ202" s="458"/>
      <c r="AK202" s="458"/>
      <c r="AL202" s="458"/>
      <c r="AM202" s="458"/>
      <c r="AN202" s="458"/>
      <c r="AO202" s="458"/>
      <c r="AP202" s="458"/>
      <c r="AQ202" s="458"/>
      <c r="AR202" s="458"/>
      <c r="AS202" s="458"/>
      <c r="AT202" s="458"/>
      <c r="AU202" s="458"/>
      <c r="AV202" s="458"/>
      <c r="AW202" s="458"/>
      <c r="AX202" s="458"/>
      <c r="AY202" s="458"/>
      <c r="AZ202" s="458"/>
      <c r="BA202" s="458"/>
      <c r="BB202" s="458"/>
      <c r="BC202" s="458"/>
      <c r="BD202" s="458"/>
      <c r="BE202" s="458"/>
      <c r="BF202" s="458"/>
      <c r="BG202" s="458"/>
      <c r="BH202" s="458"/>
      <c r="BI202" s="458"/>
      <c r="BJ202" s="458"/>
      <c r="BK202" s="458"/>
      <c r="BL202" s="458"/>
      <c r="BM202" s="458"/>
      <c r="BN202" s="458"/>
      <c r="BO202" s="458"/>
      <c r="BP202" s="458"/>
      <c r="BQ202" s="458"/>
      <c r="BR202" s="458"/>
      <c r="BS202" s="458"/>
      <c r="BT202" s="458"/>
      <c r="BU202" s="458"/>
      <c r="BV202" s="459"/>
      <c r="BW202" s="303"/>
      <c r="BX202" s="303"/>
    </row>
    <row r="203" spans="1:76">
      <c r="A203" s="303"/>
      <c r="B203" s="457"/>
      <c r="C203" s="458"/>
      <c r="D203" s="458"/>
      <c r="E203" s="458"/>
      <c r="F203" s="458"/>
      <c r="G203" s="458"/>
      <c r="H203" s="458"/>
      <c r="I203" s="458"/>
      <c r="J203" s="458"/>
      <c r="K203" s="458"/>
      <c r="L203" s="458"/>
      <c r="M203" s="458"/>
      <c r="N203" s="458"/>
      <c r="O203" s="458"/>
      <c r="P203" s="458"/>
      <c r="Q203" s="458"/>
      <c r="R203" s="458"/>
      <c r="S203" s="458"/>
      <c r="T203" s="458"/>
      <c r="U203" s="458"/>
      <c r="V203" s="458"/>
      <c r="W203" s="458"/>
      <c r="X203" s="458"/>
      <c r="Y203" s="458"/>
      <c r="Z203" s="458"/>
      <c r="AA203" s="458"/>
      <c r="AB203" s="458"/>
      <c r="AC203" s="458"/>
      <c r="AD203" s="458"/>
      <c r="AE203" s="458"/>
      <c r="AF203" s="458"/>
      <c r="AG203" s="458"/>
      <c r="AH203" s="458"/>
      <c r="AI203" s="458"/>
      <c r="AJ203" s="458"/>
      <c r="AK203" s="458"/>
      <c r="AL203" s="458"/>
      <c r="AM203" s="458"/>
      <c r="AN203" s="458"/>
      <c r="AO203" s="458"/>
      <c r="AP203" s="458"/>
      <c r="AQ203" s="458"/>
      <c r="AR203" s="458"/>
      <c r="AS203" s="458"/>
      <c r="AT203" s="458"/>
      <c r="AU203" s="458"/>
      <c r="AV203" s="458"/>
      <c r="AW203" s="458"/>
      <c r="AX203" s="458"/>
      <c r="AY203" s="458"/>
      <c r="AZ203" s="458"/>
      <c r="BA203" s="458"/>
      <c r="BB203" s="458"/>
      <c r="BC203" s="458"/>
      <c r="BD203" s="458"/>
      <c r="BE203" s="458"/>
      <c r="BF203" s="458"/>
      <c r="BG203" s="458"/>
      <c r="BH203" s="458"/>
      <c r="BI203" s="458"/>
      <c r="BJ203" s="458"/>
      <c r="BK203" s="458"/>
      <c r="BL203" s="458"/>
      <c r="BM203" s="458"/>
      <c r="BN203" s="458"/>
      <c r="BO203" s="458"/>
      <c r="BP203" s="458"/>
      <c r="BQ203" s="458"/>
      <c r="BR203" s="458"/>
      <c r="BS203" s="458"/>
      <c r="BT203" s="458"/>
      <c r="BU203" s="458"/>
      <c r="BV203" s="459"/>
      <c r="BW203" s="303"/>
      <c r="BX203" s="303"/>
    </row>
    <row r="204" spans="1:76" ht="15.75" thickBot="1">
      <c r="A204" s="303"/>
      <c r="B204" s="460"/>
      <c r="C204" s="461"/>
      <c r="D204" s="461"/>
      <c r="E204" s="461"/>
      <c r="F204" s="461"/>
      <c r="G204" s="461"/>
      <c r="H204" s="461"/>
      <c r="I204" s="461"/>
      <c r="J204" s="461"/>
      <c r="K204" s="461"/>
      <c r="L204" s="461"/>
      <c r="M204" s="461"/>
      <c r="N204" s="461"/>
      <c r="O204" s="461"/>
      <c r="P204" s="461"/>
      <c r="Q204" s="461"/>
      <c r="R204" s="461"/>
      <c r="S204" s="461"/>
      <c r="T204" s="461"/>
      <c r="U204" s="461"/>
      <c r="V204" s="461"/>
      <c r="W204" s="461"/>
      <c r="X204" s="461"/>
      <c r="Y204" s="461"/>
      <c r="Z204" s="461"/>
      <c r="AA204" s="461"/>
      <c r="AB204" s="461"/>
      <c r="AC204" s="461"/>
      <c r="AD204" s="461"/>
      <c r="AE204" s="461"/>
      <c r="AF204" s="461"/>
      <c r="AG204" s="461"/>
      <c r="AH204" s="461"/>
      <c r="AI204" s="461"/>
      <c r="AJ204" s="461"/>
      <c r="AK204" s="461"/>
      <c r="AL204" s="461"/>
      <c r="AM204" s="461"/>
      <c r="AN204" s="461"/>
      <c r="AO204" s="461"/>
      <c r="AP204" s="461"/>
      <c r="AQ204" s="461"/>
      <c r="AR204" s="461"/>
      <c r="AS204" s="461"/>
      <c r="AT204" s="461"/>
      <c r="AU204" s="461"/>
      <c r="AV204" s="461"/>
      <c r="AW204" s="461"/>
      <c r="AX204" s="461"/>
      <c r="AY204" s="461"/>
      <c r="AZ204" s="461"/>
      <c r="BA204" s="461"/>
      <c r="BB204" s="461"/>
      <c r="BC204" s="461"/>
      <c r="BD204" s="461"/>
      <c r="BE204" s="461"/>
      <c r="BF204" s="461"/>
      <c r="BG204" s="461"/>
      <c r="BH204" s="461"/>
      <c r="BI204" s="461"/>
      <c r="BJ204" s="461"/>
      <c r="BK204" s="461"/>
      <c r="BL204" s="461"/>
      <c r="BM204" s="461"/>
      <c r="BN204" s="461"/>
      <c r="BO204" s="461"/>
      <c r="BP204" s="461"/>
      <c r="BQ204" s="461"/>
      <c r="BR204" s="461"/>
      <c r="BS204" s="461"/>
      <c r="BT204" s="461"/>
      <c r="BU204" s="461"/>
      <c r="BV204" s="462"/>
      <c r="BW204" s="303"/>
      <c r="BX204" s="303"/>
    </row>
    <row r="205" spans="1:76">
      <c r="A205" s="303"/>
      <c r="B205" s="303"/>
      <c r="C205" s="303"/>
      <c r="D205" s="303"/>
      <c r="E205" s="303"/>
      <c r="F205" s="303"/>
      <c r="G205" s="303"/>
      <c r="H205" s="303"/>
      <c r="I205" s="303"/>
      <c r="J205" s="303"/>
      <c r="K205" s="303"/>
      <c r="L205" s="303"/>
      <c r="M205" s="303"/>
      <c r="N205" s="303"/>
      <c r="O205" s="303"/>
      <c r="P205" s="303"/>
      <c r="Q205" s="303"/>
      <c r="R205" s="303"/>
      <c r="S205" s="303"/>
      <c r="T205" s="303"/>
      <c r="U205" s="303"/>
      <c r="V205" s="303"/>
      <c r="W205" s="303"/>
      <c r="X205" s="303"/>
      <c r="Y205" s="303"/>
      <c r="Z205" s="303"/>
      <c r="AA205" s="303"/>
      <c r="AB205" s="303"/>
      <c r="AC205" s="303"/>
      <c r="AD205" s="303"/>
      <c r="AE205" s="303"/>
      <c r="AF205" s="303"/>
      <c r="AG205" s="303"/>
      <c r="AH205" s="303"/>
      <c r="AI205" s="303"/>
      <c r="AJ205" s="303"/>
      <c r="AK205" s="303"/>
      <c r="AL205" s="303"/>
      <c r="AM205" s="303"/>
      <c r="AN205" s="303"/>
      <c r="AO205" s="303"/>
      <c r="AP205" s="303"/>
      <c r="AQ205" s="303"/>
      <c r="AR205" s="303"/>
      <c r="AS205" s="303"/>
      <c r="AT205" s="303"/>
      <c r="AU205" s="303"/>
      <c r="AV205" s="303"/>
      <c r="AW205" s="303"/>
      <c r="AX205" s="303"/>
      <c r="AY205" s="303"/>
      <c r="AZ205" s="303"/>
      <c r="BA205" s="303"/>
      <c r="BB205" s="303"/>
      <c r="BC205" s="303"/>
      <c r="BD205" s="303"/>
      <c r="BE205" s="303"/>
      <c r="BF205" s="303"/>
      <c r="BG205" s="303"/>
      <c r="BH205" s="303"/>
      <c r="BI205" s="303"/>
      <c r="BJ205" s="303"/>
      <c r="BK205" s="303"/>
      <c r="BL205" s="303"/>
      <c r="BM205" s="303"/>
      <c r="BN205" s="303"/>
      <c r="BO205" s="303"/>
      <c r="BP205" s="303"/>
      <c r="BQ205" s="303"/>
      <c r="BR205" s="303"/>
      <c r="BS205" s="303"/>
      <c r="BT205" s="303"/>
      <c r="BU205" s="303"/>
      <c r="BV205" s="303"/>
      <c r="BW205" s="303"/>
      <c r="BX205" s="303"/>
    </row>
    <row r="206" spans="1:76" ht="15.75" thickBot="1">
      <c r="A206" s="303"/>
      <c r="B206" s="455" t="s">
        <v>1829</v>
      </c>
      <c r="C206" s="303"/>
      <c r="D206" s="303"/>
      <c r="E206" s="303"/>
      <c r="F206" s="303"/>
      <c r="G206" s="303"/>
      <c r="H206" s="303"/>
      <c r="I206" s="303"/>
      <c r="J206" s="303"/>
      <c r="K206" s="303"/>
      <c r="L206" s="303"/>
      <c r="M206" s="303"/>
      <c r="N206" s="303"/>
      <c r="O206" s="303"/>
      <c r="P206" s="303"/>
      <c r="Q206" s="303"/>
      <c r="R206" s="303"/>
      <c r="S206" s="303"/>
      <c r="T206" s="303"/>
      <c r="U206" s="303"/>
      <c r="V206" s="303"/>
      <c r="W206" s="303"/>
      <c r="X206" s="303"/>
      <c r="Y206" s="303"/>
      <c r="Z206" s="303"/>
      <c r="AA206" s="303"/>
      <c r="AB206" s="303"/>
      <c r="AC206" s="303"/>
      <c r="AD206" s="303"/>
      <c r="AE206" s="303"/>
      <c r="AF206" s="303"/>
      <c r="AG206" s="303"/>
      <c r="AH206" s="303"/>
      <c r="AI206" s="303"/>
      <c r="AJ206" s="303"/>
      <c r="AK206" s="303"/>
      <c r="AL206" s="303"/>
      <c r="AM206" s="303"/>
      <c r="AN206" s="303"/>
      <c r="AO206" s="303"/>
      <c r="AP206" s="303"/>
      <c r="AQ206" s="303"/>
      <c r="AR206" s="303"/>
      <c r="AS206" s="303"/>
      <c r="AT206" s="303"/>
      <c r="AU206" s="303"/>
      <c r="AV206" s="303"/>
      <c r="AW206" s="303"/>
      <c r="AX206" s="303"/>
      <c r="AY206" s="303"/>
      <c r="AZ206" s="303"/>
      <c r="BA206" s="303"/>
      <c r="BB206" s="303"/>
      <c r="BC206" s="303"/>
      <c r="BD206" s="303"/>
      <c r="BE206" s="303"/>
      <c r="BF206" s="303"/>
      <c r="BG206" s="303"/>
      <c r="BH206" s="303"/>
      <c r="BI206" s="303"/>
      <c r="BJ206" s="303"/>
      <c r="BK206" s="303"/>
      <c r="BL206" s="303"/>
      <c r="BM206" s="303"/>
      <c r="BN206" s="303"/>
      <c r="BO206" s="303"/>
      <c r="BP206" s="303"/>
      <c r="BQ206" s="303"/>
      <c r="BR206" s="303"/>
      <c r="BS206" s="303"/>
      <c r="BT206" s="303"/>
      <c r="BU206" s="303"/>
      <c r="BV206" s="303"/>
      <c r="BW206" s="303"/>
      <c r="BX206" s="303"/>
    </row>
    <row r="207" spans="1:76">
      <c r="A207" s="303"/>
      <c r="B207" s="463"/>
      <c r="C207" s="464"/>
      <c r="D207" s="464"/>
      <c r="E207" s="464"/>
      <c r="F207" s="464"/>
      <c r="G207" s="464"/>
      <c r="H207" s="464"/>
      <c r="I207" s="464"/>
      <c r="J207" s="464"/>
      <c r="K207" s="464"/>
      <c r="L207" s="464"/>
      <c r="M207" s="464"/>
      <c r="N207" s="464"/>
      <c r="O207" s="464"/>
      <c r="P207" s="464"/>
      <c r="Q207" s="464"/>
      <c r="R207" s="464"/>
      <c r="S207" s="464"/>
      <c r="T207" s="464"/>
      <c r="U207" s="464"/>
      <c r="V207" s="464"/>
      <c r="W207" s="464"/>
      <c r="X207" s="464"/>
      <c r="Y207" s="464"/>
      <c r="Z207" s="464"/>
      <c r="AA207" s="464"/>
      <c r="AB207" s="464"/>
      <c r="AC207" s="464"/>
      <c r="AD207" s="464"/>
      <c r="AE207" s="464"/>
      <c r="AF207" s="464"/>
      <c r="AG207" s="464"/>
      <c r="AH207" s="464"/>
      <c r="AI207" s="464"/>
      <c r="AJ207" s="464"/>
      <c r="AK207" s="464"/>
      <c r="AL207" s="464"/>
      <c r="AM207" s="464"/>
      <c r="AN207" s="464"/>
      <c r="AO207" s="464"/>
      <c r="AP207" s="464"/>
      <c r="AQ207" s="464"/>
      <c r="AR207" s="464"/>
      <c r="AS207" s="464"/>
      <c r="AT207" s="464"/>
      <c r="AU207" s="464"/>
      <c r="AV207" s="464"/>
      <c r="AW207" s="464"/>
      <c r="AX207" s="464"/>
      <c r="AY207" s="464"/>
      <c r="AZ207" s="464"/>
      <c r="BA207" s="464"/>
      <c r="BB207" s="464"/>
      <c r="BC207" s="464"/>
      <c r="BD207" s="464"/>
      <c r="BE207" s="464"/>
      <c r="BF207" s="464"/>
      <c r="BG207" s="464"/>
      <c r="BH207" s="464"/>
      <c r="BI207" s="464"/>
      <c r="BJ207" s="464"/>
      <c r="BK207" s="464"/>
      <c r="BL207" s="464"/>
      <c r="BM207" s="464"/>
      <c r="BN207" s="464"/>
      <c r="BO207" s="464"/>
      <c r="BP207" s="464"/>
      <c r="BQ207" s="464"/>
      <c r="BR207" s="464"/>
      <c r="BS207" s="464"/>
      <c r="BT207" s="464"/>
      <c r="BU207" s="464"/>
      <c r="BV207" s="465"/>
      <c r="BW207" s="303"/>
      <c r="BX207" s="303"/>
    </row>
    <row r="208" spans="1:76">
      <c r="A208" s="303"/>
      <c r="B208" s="457"/>
      <c r="C208" s="458"/>
      <c r="D208" s="458"/>
      <c r="E208" s="458"/>
      <c r="F208" s="458"/>
      <c r="G208" s="458"/>
      <c r="H208" s="458"/>
      <c r="I208" s="458"/>
      <c r="J208" s="458"/>
      <c r="K208" s="458"/>
      <c r="L208" s="458"/>
      <c r="M208" s="458"/>
      <c r="N208" s="458"/>
      <c r="O208" s="458"/>
      <c r="P208" s="458"/>
      <c r="Q208" s="458"/>
      <c r="R208" s="458"/>
      <c r="S208" s="458"/>
      <c r="T208" s="458"/>
      <c r="U208" s="458"/>
      <c r="V208" s="458"/>
      <c r="W208" s="458"/>
      <c r="X208" s="458"/>
      <c r="Y208" s="458"/>
      <c r="Z208" s="458"/>
      <c r="AA208" s="458"/>
      <c r="AB208" s="458"/>
      <c r="AC208" s="458"/>
      <c r="AD208" s="458"/>
      <c r="AE208" s="458"/>
      <c r="AF208" s="458"/>
      <c r="AG208" s="458"/>
      <c r="AH208" s="458"/>
      <c r="AI208" s="458"/>
      <c r="AJ208" s="458"/>
      <c r="AK208" s="458"/>
      <c r="AL208" s="458"/>
      <c r="AM208" s="458"/>
      <c r="AN208" s="458"/>
      <c r="AO208" s="458"/>
      <c r="AP208" s="458"/>
      <c r="AQ208" s="458"/>
      <c r="AR208" s="458"/>
      <c r="AS208" s="458"/>
      <c r="AT208" s="458"/>
      <c r="AU208" s="458"/>
      <c r="AV208" s="458"/>
      <c r="AW208" s="458"/>
      <c r="AX208" s="458"/>
      <c r="AY208" s="458"/>
      <c r="AZ208" s="458"/>
      <c r="BA208" s="458"/>
      <c r="BB208" s="458"/>
      <c r="BC208" s="458"/>
      <c r="BD208" s="458"/>
      <c r="BE208" s="458"/>
      <c r="BF208" s="458"/>
      <c r="BG208" s="458"/>
      <c r="BH208" s="458"/>
      <c r="BI208" s="458"/>
      <c r="BJ208" s="458"/>
      <c r="BK208" s="458"/>
      <c r="BL208" s="458"/>
      <c r="BM208" s="458"/>
      <c r="BN208" s="458"/>
      <c r="BO208" s="458"/>
      <c r="BP208" s="458"/>
      <c r="BQ208" s="458"/>
      <c r="BR208" s="458"/>
      <c r="BS208" s="458"/>
      <c r="BT208" s="458"/>
      <c r="BU208" s="458"/>
      <c r="BV208" s="459"/>
      <c r="BW208" s="303"/>
      <c r="BX208" s="303"/>
    </row>
    <row r="209" spans="1:76">
      <c r="A209" s="303"/>
      <c r="B209" s="457"/>
      <c r="C209" s="458"/>
      <c r="D209" s="458"/>
      <c r="E209" s="458"/>
      <c r="F209" s="458"/>
      <c r="G209" s="458"/>
      <c r="H209" s="458"/>
      <c r="I209" s="458"/>
      <c r="J209" s="458"/>
      <c r="K209" s="458"/>
      <c r="L209" s="458"/>
      <c r="M209" s="458"/>
      <c r="N209" s="458"/>
      <c r="O209" s="458"/>
      <c r="P209" s="458"/>
      <c r="Q209" s="458"/>
      <c r="R209" s="458"/>
      <c r="S209" s="458"/>
      <c r="T209" s="458"/>
      <c r="U209" s="458"/>
      <c r="V209" s="458"/>
      <c r="W209" s="458"/>
      <c r="X209" s="458"/>
      <c r="Y209" s="458"/>
      <c r="Z209" s="458"/>
      <c r="AA209" s="458"/>
      <c r="AB209" s="458"/>
      <c r="AC209" s="458"/>
      <c r="AD209" s="458"/>
      <c r="AE209" s="458"/>
      <c r="AF209" s="458"/>
      <c r="AG209" s="458"/>
      <c r="AH209" s="458"/>
      <c r="AI209" s="458"/>
      <c r="AJ209" s="458"/>
      <c r="AK209" s="458"/>
      <c r="AL209" s="458"/>
      <c r="AM209" s="458"/>
      <c r="AN209" s="458"/>
      <c r="AO209" s="458"/>
      <c r="AP209" s="458"/>
      <c r="AQ209" s="458"/>
      <c r="AR209" s="458"/>
      <c r="AS209" s="458"/>
      <c r="AT209" s="458"/>
      <c r="AU209" s="458"/>
      <c r="AV209" s="458"/>
      <c r="AW209" s="458"/>
      <c r="AX209" s="458"/>
      <c r="AY209" s="458"/>
      <c r="AZ209" s="458"/>
      <c r="BA209" s="458"/>
      <c r="BB209" s="458"/>
      <c r="BC209" s="458"/>
      <c r="BD209" s="458"/>
      <c r="BE209" s="458"/>
      <c r="BF209" s="458"/>
      <c r="BG209" s="458"/>
      <c r="BH209" s="458"/>
      <c r="BI209" s="458"/>
      <c r="BJ209" s="458"/>
      <c r="BK209" s="458"/>
      <c r="BL209" s="458"/>
      <c r="BM209" s="458"/>
      <c r="BN209" s="458"/>
      <c r="BO209" s="458"/>
      <c r="BP209" s="458"/>
      <c r="BQ209" s="458"/>
      <c r="BR209" s="458"/>
      <c r="BS209" s="458"/>
      <c r="BT209" s="458"/>
      <c r="BU209" s="458"/>
      <c r="BV209" s="459"/>
      <c r="BW209" s="303"/>
      <c r="BX209" s="303"/>
    </row>
    <row r="210" spans="1:76">
      <c r="A210" s="303"/>
      <c r="B210" s="457"/>
      <c r="C210" s="458"/>
      <c r="D210" s="458"/>
      <c r="E210" s="458"/>
      <c r="F210" s="458"/>
      <c r="G210" s="458"/>
      <c r="H210" s="458"/>
      <c r="I210" s="458"/>
      <c r="J210" s="458"/>
      <c r="K210" s="458"/>
      <c r="L210" s="458"/>
      <c r="M210" s="458"/>
      <c r="N210" s="458"/>
      <c r="O210" s="458"/>
      <c r="P210" s="458"/>
      <c r="Q210" s="458"/>
      <c r="R210" s="458"/>
      <c r="S210" s="458"/>
      <c r="T210" s="458"/>
      <c r="U210" s="458"/>
      <c r="V210" s="458"/>
      <c r="W210" s="458"/>
      <c r="X210" s="458"/>
      <c r="Y210" s="458"/>
      <c r="Z210" s="458"/>
      <c r="AA210" s="458"/>
      <c r="AB210" s="458"/>
      <c r="AC210" s="458"/>
      <c r="AD210" s="458"/>
      <c r="AE210" s="458"/>
      <c r="AF210" s="458"/>
      <c r="AG210" s="458"/>
      <c r="AH210" s="458"/>
      <c r="AI210" s="458"/>
      <c r="AJ210" s="458"/>
      <c r="AK210" s="458"/>
      <c r="AL210" s="458"/>
      <c r="AM210" s="458"/>
      <c r="AN210" s="458"/>
      <c r="AO210" s="458"/>
      <c r="AP210" s="458"/>
      <c r="AQ210" s="458"/>
      <c r="AR210" s="458"/>
      <c r="AS210" s="458"/>
      <c r="AT210" s="458"/>
      <c r="AU210" s="458"/>
      <c r="AV210" s="458"/>
      <c r="AW210" s="458"/>
      <c r="AX210" s="458"/>
      <c r="AY210" s="458"/>
      <c r="AZ210" s="458"/>
      <c r="BA210" s="458"/>
      <c r="BB210" s="458"/>
      <c r="BC210" s="458"/>
      <c r="BD210" s="458"/>
      <c r="BE210" s="458"/>
      <c r="BF210" s="458"/>
      <c r="BG210" s="458"/>
      <c r="BH210" s="458"/>
      <c r="BI210" s="458"/>
      <c r="BJ210" s="458"/>
      <c r="BK210" s="458"/>
      <c r="BL210" s="458"/>
      <c r="BM210" s="458"/>
      <c r="BN210" s="458"/>
      <c r="BO210" s="458"/>
      <c r="BP210" s="458"/>
      <c r="BQ210" s="458"/>
      <c r="BR210" s="458"/>
      <c r="BS210" s="458"/>
      <c r="BT210" s="458"/>
      <c r="BU210" s="458"/>
      <c r="BV210" s="459"/>
      <c r="BW210" s="303"/>
      <c r="BX210" s="303"/>
    </row>
    <row r="211" spans="1:76">
      <c r="A211" s="303"/>
      <c r="B211" s="457"/>
      <c r="C211" s="458"/>
      <c r="D211" s="458"/>
      <c r="E211" s="458"/>
      <c r="F211" s="458"/>
      <c r="G211" s="458"/>
      <c r="H211" s="458"/>
      <c r="I211" s="458"/>
      <c r="J211" s="458"/>
      <c r="K211" s="458"/>
      <c r="L211" s="458"/>
      <c r="M211" s="458"/>
      <c r="N211" s="458"/>
      <c r="O211" s="458"/>
      <c r="P211" s="458"/>
      <c r="Q211" s="458"/>
      <c r="R211" s="458"/>
      <c r="S211" s="458"/>
      <c r="T211" s="458"/>
      <c r="U211" s="458"/>
      <c r="V211" s="458"/>
      <c r="W211" s="458"/>
      <c r="X211" s="458"/>
      <c r="Y211" s="458"/>
      <c r="Z211" s="458"/>
      <c r="AA211" s="458"/>
      <c r="AB211" s="458"/>
      <c r="AC211" s="458"/>
      <c r="AD211" s="458"/>
      <c r="AE211" s="458"/>
      <c r="AF211" s="458"/>
      <c r="AG211" s="458"/>
      <c r="AH211" s="458"/>
      <c r="AI211" s="458"/>
      <c r="AJ211" s="458"/>
      <c r="AK211" s="458"/>
      <c r="AL211" s="458"/>
      <c r="AM211" s="458"/>
      <c r="AN211" s="458"/>
      <c r="AO211" s="458"/>
      <c r="AP211" s="458"/>
      <c r="AQ211" s="458"/>
      <c r="AR211" s="458"/>
      <c r="AS211" s="458"/>
      <c r="AT211" s="458"/>
      <c r="AU211" s="458"/>
      <c r="AV211" s="458"/>
      <c r="AW211" s="458"/>
      <c r="AX211" s="458"/>
      <c r="AY211" s="458"/>
      <c r="AZ211" s="458"/>
      <c r="BA211" s="458"/>
      <c r="BB211" s="458"/>
      <c r="BC211" s="458"/>
      <c r="BD211" s="458"/>
      <c r="BE211" s="458"/>
      <c r="BF211" s="458"/>
      <c r="BG211" s="458"/>
      <c r="BH211" s="458"/>
      <c r="BI211" s="458"/>
      <c r="BJ211" s="458"/>
      <c r="BK211" s="458"/>
      <c r="BL211" s="458"/>
      <c r="BM211" s="458"/>
      <c r="BN211" s="458"/>
      <c r="BO211" s="458"/>
      <c r="BP211" s="458"/>
      <c r="BQ211" s="458"/>
      <c r="BR211" s="458"/>
      <c r="BS211" s="458"/>
      <c r="BT211" s="458"/>
      <c r="BU211" s="458"/>
      <c r="BV211" s="459"/>
      <c r="BW211" s="303"/>
      <c r="BX211" s="303"/>
    </row>
    <row r="212" spans="1:76" ht="15.75" thickBot="1">
      <c r="A212" s="303"/>
      <c r="B212" s="460"/>
      <c r="C212" s="461"/>
      <c r="D212" s="461"/>
      <c r="E212" s="461"/>
      <c r="F212" s="461"/>
      <c r="G212" s="461"/>
      <c r="H212" s="461"/>
      <c r="I212" s="461"/>
      <c r="J212" s="461"/>
      <c r="K212" s="461"/>
      <c r="L212" s="461"/>
      <c r="M212" s="461"/>
      <c r="N212" s="461"/>
      <c r="O212" s="461"/>
      <c r="P212" s="461"/>
      <c r="Q212" s="461"/>
      <c r="R212" s="461"/>
      <c r="S212" s="461"/>
      <c r="T212" s="461"/>
      <c r="U212" s="461"/>
      <c r="V212" s="461"/>
      <c r="W212" s="461"/>
      <c r="X212" s="461"/>
      <c r="Y212" s="461"/>
      <c r="Z212" s="461"/>
      <c r="AA212" s="461"/>
      <c r="AB212" s="461"/>
      <c r="AC212" s="461"/>
      <c r="AD212" s="461"/>
      <c r="AE212" s="461"/>
      <c r="AF212" s="461"/>
      <c r="AG212" s="461"/>
      <c r="AH212" s="461"/>
      <c r="AI212" s="461"/>
      <c r="AJ212" s="461"/>
      <c r="AK212" s="461"/>
      <c r="AL212" s="461"/>
      <c r="AM212" s="461"/>
      <c r="AN212" s="461"/>
      <c r="AO212" s="461"/>
      <c r="AP212" s="461"/>
      <c r="AQ212" s="461"/>
      <c r="AR212" s="461"/>
      <c r="AS212" s="461"/>
      <c r="AT212" s="461"/>
      <c r="AU212" s="461"/>
      <c r="AV212" s="461"/>
      <c r="AW212" s="461"/>
      <c r="AX212" s="461"/>
      <c r="AY212" s="461"/>
      <c r="AZ212" s="461"/>
      <c r="BA212" s="461"/>
      <c r="BB212" s="461"/>
      <c r="BC212" s="461"/>
      <c r="BD212" s="461"/>
      <c r="BE212" s="461"/>
      <c r="BF212" s="461"/>
      <c r="BG212" s="461"/>
      <c r="BH212" s="461"/>
      <c r="BI212" s="461"/>
      <c r="BJ212" s="461"/>
      <c r="BK212" s="461"/>
      <c r="BL212" s="461"/>
      <c r="BM212" s="461"/>
      <c r="BN212" s="461"/>
      <c r="BO212" s="461"/>
      <c r="BP212" s="461"/>
      <c r="BQ212" s="461"/>
      <c r="BR212" s="461"/>
      <c r="BS212" s="461"/>
      <c r="BT212" s="461"/>
      <c r="BU212" s="461"/>
      <c r="BV212" s="462"/>
      <c r="BW212" s="303"/>
      <c r="BX212" s="303"/>
    </row>
    <row r="213" spans="1:76">
      <c r="A213" s="303"/>
      <c r="B213" s="303"/>
      <c r="C213" s="303"/>
      <c r="D213" s="303"/>
      <c r="E213" s="303"/>
      <c r="F213" s="303"/>
      <c r="G213" s="303"/>
      <c r="H213" s="303"/>
      <c r="I213" s="303"/>
      <c r="J213" s="303"/>
      <c r="K213" s="303"/>
      <c r="L213" s="303"/>
      <c r="M213" s="303"/>
      <c r="N213" s="303"/>
      <c r="O213" s="303"/>
      <c r="P213" s="303"/>
      <c r="Q213" s="303"/>
      <c r="R213" s="303"/>
      <c r="S213" s="303"/>
      <c r="T213" s="303"/>
      <c r="U213" s="303"/>
      <c r="V213" s="303"/>
      <c r="W213" s="303"/>
      <c r="X213" s="303"/>
      <c r="Y213" s="303"/>
      <c r="Z213" s="303"/>
      <c r="AA213" s="303"/>
      <c r="AB213" s="303"/>
      <c r="AC213" s="303"/>
      <c r="AD213" s="303"/>
      <c r="AE213" s="303"/>
      <c r="AF213" s="303"/>
      <c r="AG213" s="303"/>
      <c r="AH213" s="303"/>
      <c r="AI213" s="303"/>
      <c r="AJ213" s="303"/>
      <c r="AK213" s="303"/>
      <c r="AL213" s="303"/>
      <c r="AM213" s="303"/>
      <c r="AN213" s="303"/>
      <c r="AO213" s="303"/>
      <c r="AP213" s="303"/>
      <c r="AQ213" s="303"/>
      <c r="AR213" s="303"/>
      <c r="AS213" s="303"/>
      <c r="AT213" s="303"/>
      <c r="AU213" s="303"/>
      <c r="AV213" s="303"/>
      <c r="AW213" s="303"/>
      <c r="AX213" s="303"/>
      <c r="AY213" s="303"/>
      <c r="AZ213" s="303"/>
      <c r="BA213" s="303"/>
      <c r="BB213" s="303"/>
      <c r="BC213" s="303"/>
      <c r="BD213" s="303"/>
      <c r="BE213" s="303"/>
      <c r="BF213" s="303"/>
      <c r="BG213" s="303"/>
      <c r="BH213" s="303"/>
      <c r="BI213" s="303"/>
      <c r="BJ213" s="303"/>
      <c r="BK213" s="303"/>
      <c r="BL213" s="303"/>
      <c r="BM213" s="303"/>
      <c r="BN213" s="303"/>
      <c r="BO213" s="303"/>
      <c r="BP213" s="303"/>
      <c r="BQ213" s="303"/>
      <c r="BR213" s="303"/>
      <c r="BS213" s="303"/>
      <c r="BT213" s="303"/>
      <c r="BU213" s="303"/>
      <c r="BV213" s="303"/>
      <c r="BW213" s="303"/>
      <c r="BX213" s="303"/>
    </row>
    <row r="214" spans="1:76">
      <c r="A214" s="303"/>
      <c r="B214" s="303"/>
      <c r="C214" s="303"/>
      <c r="D214" s="303"/>
      <c r="E214" s="303"/>
      <c r="F214" s="303"/>
      <c r="G214" s="303"/>
      <c r="H214" s="303"/>
      <c r="I214" s="303"/>
      <c r="J214" s="303"/>
      <c r="K214" s="303"/>
      <c r="L214" s="303"/>
      <c r="M214" s="303"/>
      <c r="N214" s="303"/>
      <c r="O214" s="303"/>
      <c r="P214" s="303"/>
      <c r="Q214" s="303"/>
      <c r="R214" s="303"/>
      <c r="S214" s="303"/>
      <c r="T214" s="303"/>
      <c r="U214" s="303"/>
      <c r="V214" s="303"/>
      <c r="W214" s="303"/>
      <c r="X214" s="303"/>
      <c r="Y214" s="303"/>
      <c r="Z214" s="303"/>
      <c r="AA214" s="303"/>
      <c r="AB214" s="303"/>
      <c r="AC214" s="303"/>
      <c r="AD214" s="303"/>
      <c r="AE214" s="303"/>
      <c r="AF214" s="303"/>
      <c r="AG214" s="303"/>
      <c r="AH214" s="303"/>
      <c r="AI214" s="303"/>
      <c r="AJ214" s="303"/>
      <c r="AK214" s="303"/>
      <c r="AL214" s="303"/>
      <c r="AM214" s="303"/>
      <c r="AN214" s="303"/>
      <c r="AO214" s="303"/>
      <c r="AP214" s="303"/>
      <c r="AQ214" s="303"/>
      <c r="AR214" s="303"/>
      <c r="AS214" s="303"/>
      <c r="AT214" s="303"/>
      <c r="AU214" s="303"/>
      <c r="AV214" s="303"/>
      <c r="AW214" s="303"/>
      <c r="AX214" s="303"/>
      <c r="AY214" s="303"/>
      <c r="AZ214" s="303"/>
      <c r="BA214" s="303"/>
      <c r="BB214" s="303"/>
      <c r="BC214" s="303"/>
      <c r="BD214" s="303"/>
      <c r="BE214" s="303"/>
      <c r="BF214" s="303"/>
      <c r="BG214" s="303"/>
      <c r="BH214" s="303"/>
      <c r="BI214" s="303"/>
      <c r="BJ214" s="303"/>
      <c r="BK214" s="303"/>
      <c r="BL214" s="303"/>
      <c r="BM214" s="303"/>
      <c r="BN214" s="303"/>
      <c r="BO214" s="303"/>
      <c r="BP214" s="303"/>
      <c r="BQ214" s="303"/>
      <c r="BR214" s="303"/>
      <c r="BS214" s="303"/>
      <c r="BT214" s="303"/>
      <c r="BU214" s="303"/>
      <c r="BV214" s="303"/>
      <c r="BW214" s="303"/>
      <c r="BX214" s="303"/>
    </row>
    <row r="215" spans="1:76" ht="15.75" thickBot="1">
      <c r="A215" s="303"/>
      <c r="B215" s="303"/>
      <c r="C215" s="303"/>
      <c r="D215" s="303"/>
      <c r="E215" s="303"/>
      <c r="F215" s="303"/>
      <c r="G215" s="303"/>
      <c r="H215" s="303"/>
      <c r="I215" s="303"/>
      <c r="J215" s="303"/>
      <c r="K215" s="303"/>
      <c r="L215" s="303"/>
      <c r="M215" s="303"/>
      <c r="N215" s="303"/>
      <c r="O215" s="303"/>
      <c r="P215" s="303"/>
      <c r="Q215" s="303"/>
      <c r="R215" s="303"/>
      <c r="S215" s="303"/>
      <c r="T215" s="303"/>
      <c r="U215" s="303"/>
      <c r="V215" s="303"/>
      <c r="W215" s="303"/>
      <c r="X215" s="303"/>
      <c r="Y215" s="303"/>
      <c r="Z215" s="303"/>
      <c r="AA215" s="303"/>
      <c r="AB215" s="303"/>
      <c r="AC215" s="303"/>
      <c r="AD215" s="303"/>
      <c r="AE215" s="303"/>
      <c r="AF215" s="303"/>
      <c r="AG215" s="303"/>
      <c r="AH215" s="303"/>
      <c r="AI215" s="303"/>
      <c r="AJ215" s="303"/>
      <c r="AK215" s="303"/>
      <c r="AL215" s="303"/>
      <c r="AM215" s="303"/>
      <c r="AN215" s="303"/>
      <c r="AO215" s="303"/>
      <c r="AP215" s="303"/>
      <c r="AQ215" s="303"/>
      <c r="AR215" s="303"/>
      <c r="AS215" s="303"/>
      <c r="AT215" s="303"/>
      <c r="AU215" s="303"/>
      <c r="AV215" s="303"/>
      <c r="AW215" s="303"/>
      <c r="AX215" s="303"/>
      <c r="AY215" s="303"/>
      <c r="AZ215" s="303"/>
      <c r="BA215" s="303"/>
      <c r="BB215" s="303"/>
      <c r="BC215" s="303"/>
      <c r="BD215" s="303"/>
      <c r="BE215" s="303"/>
      <c r="BF215" s="303"/>
      <c r="BG215" s="303"/>
      <c r="BH215" s="303"/>
      <c r="BI215" s="303"/>
      <c r="BJ215" s="303"/>
      <c r="BK215" s="303"/>
      <c r="BL215" s="303"/>
      <c r="BM215" s="303"/>
      <c r="BN215" s="303"/>
      <c r="BO215" s="303"/>
      <c r="BP215" s="303"/>
      <c r="BQ215" s="303"/>
      <c r="BR215" s="303"/>
      <c r="BS215" s="303"/>
      <c r="BT215" s="303"/>
      <c r="BU215" s="303"/>
      <c r="BV215" s="303"/>
      <c r="BW215" s="303"/>
      <c r="BX215" s="303"/>
    </row>
    <row r="216" spans="1:76" ht="15.75" thickBot="1">
      <c r="A216" s="303"/>
      <c r="B216" s="472" t="s">
        <v>1831</v>
      </c>
      <c r="C216" s="473"/>
      <c r="D216" s="473"/>
      <c r="E216" s="473"/>
      <c r="F216" s="473"/>
      <c r="G216" s="473"/>
      <c r="H216" s="473"/>
      <c r="I216" s="473"/>
      <c r="J216" s="473"/>
      <c r="K216" s="473"/>
      <c r="L216" s="473"/>
      <c r="M216" s="473"/>
      <c r="N216" s="473"/>
      <c r="O216" s="473"/>
      <c r="P216" s="473"/>
      <c r="Q216" s="473"/>
      <c r="R216" s="473"/>
      <c r="S216" s="473"/>
      <c r="T216" s="473"/>
      <c r="U216" s="473"/>
      <c r="V216" s="473"/>
      <c r="W216" s="473"/>
      <c r="X216" s="473"/>
      <c r="Y216" s="473"/>
      <c r="Z216" s="473"/>
      <c r="AA216" s="473"/>
      <c r="AB216" s="473"/>
      <c r="AC216" s="473"/>
      <c r="AD216" s="473"/>
      <c r="AE216" s="473"/>
      <c r="AF216" s="473"/>
      <c r="AG216" s="473"/>
      <c r="AH216" s="473"/>
      <c r="AI216" s="473"/>
      <c r="AJ216" s="474"/>
      <c r="AK216" s="303"/>
      <c r="AL216" s="472" t="s">
        <v>1830</v>
      </c>
      <c r="AM216" s="473"/>
      <c r="AN216" s="473"/>
      <c r="AO216" s="473"/>
      <c r="AP216" s="473"/>
      <c r="AQ216" s="473"/>
      <c r="AR216" s="473"/>
      <c r="AS216" s="473"/>
      <c r="AT216" s="473"/>
      <c r="AU216" s="473"/>
      <c r="AV216" s="473"/>
      <c r="AW216" s="473"/>
      <c r="AX216" s="473"/>
      <c r="AY216" s="473"/>
      <c r="AZ216" s="473"/>
      <c r="BA216" s="473"/>
      <c r="BB216" s="473"/>
      <c r="BC216" s="473"/>
      <c r="BD216" s="473"/>
      <c r="BE216" s="473"/>
      <c r="BF216" s="473"/>
      <c r="BG216" s="473"/>
      <c r="BH216" s="473"/>
      <c r="BI216" s="473"/>
      <c r="BJ216" s="473"/>
      <c r="BK216" s="473"/>
      <c r="BL216" s="473"/>
      <c r="BM216" s="473"/>
      <c r="BN216" s="473"/>
      <c r="BO216" s="473"/>
      <c r="BP216" s="473"/>
      <c r="BQ216" s="473"/>
      <c r="BR216" s="473"/>
      <c r="BS216" s="473"/>
      <c r="BT216" s="473"/>
      <c r="BU216" s="473"/>
      <c r="BV216" s="474"/>
      <c r="BW216" s="303"/>
      <c r="BX216" s="303"/>
    </row>
    <row r="217" spans="1:76" ht="15.75" thickBot="1">
      <c r="A217" s="303"/>
      <c r="B217" s="469" t="s">
        <v>1832</v>
      </c>
      <c r="C217" s="470"/>
      <c r="D217" s="470"/>
      <c r="E217" s="470"/>
      <c r="F217" s="470"/>
      <c r="G217" s="470"/>
      <c r="H217" s="470"/>
      <c r="I217" s="470"/>
      <c r="J217" s="470"/>
      <c r="K217" s="470"/>
      <c r="L217" s="470"/>
      <c r="M217" s="470"/>
      <c r="N217" s="470"/>
      <c r="O217" s="470"/>
      <c r="P217" s="470"/>
      <c r="Q217" s="470"/>
      <c r="R217" s="470"/>
      <c r="S217" s="470"/>
      <c r="T217" s="470"/>
      <c r="U217" s="470"/>
      <c r="V217" s="470"/>
      <c r="W217" s="470"/>
      <c r="X217" s="470"/>
      <c r="Y217" s="470"/>
      <c r="Z217" s="470"/>
      <c r="AA217" s="470"/>
      <c r="AB217" s="470"/>
      <c r="AC217" s="470"/>
      <c r="AD217" s="470"/>
      <c r="AE217" s="470"/>
      <c r="AF217" s="470"/>
      <c r="AG217" s="470"/>
      <c r="AH217" s="470"/>
      <c r="AI217" s="470"/>
      <c r="AJ217" s="471"/>
      <c r="AK217" s="303"/>
      <c r="AL217" s="469" t="s">
        <v>1832</v>
      </c>
      <c r="AM217" s="470"/>
      <c r="AN217" s="470"/>
      <c r="AO217" s="470"/>
      <c r="AP217" s="470"/>
      <c r="AQ217" s="470"/>
      <c r="AR217" s="470"/>
      <c r="AS217" s="470"/>
      <c r="AT217" s="470"/>
      <c r="AU217" s="470"/>
      <c r="AV217" s="470"/>
      <c r="AW217" s="470"/>
      <c r="AX217" s="470"/>
      <c r="AY217" s="470"/>
      <c r="AZ217" s="470"/>
      <c r="BA217" s="470"/>
      <c r="BB217" s="470"/>
      <c r="BC217" s="470"/>
      <c r="BD217" s="470"/>
      <c r="BE217" s="470"/>
      <c r="BF217" s="470"/>
      <c r="BG217" s="470"/>
      <c r="BH217" s="470"/>
      <c r="BI217" s="470"/>
      <c r="BJ217" s="470"/>
      <c r="BK217" s="470"/>
      <c r="BL217" s="470"/>
      <c r="BM217" s="470"/>
      <c r="BN217" s="470"/>
      <c r="BO217" s="470"/>
      <c r="BP217" s="470"/>
      <c r="BQ217" s="470"/>
      <c r="BR217" s="470"/>
      <c r="BS217" s="470"/>
      <c r="BT217" s="470"/>
      <c r="BU217" s="470"/>
      <c r="BV217" s="471"/>
      <c r="BW217" s="303"/>
      <c r="BX217" s="303"/>
    </row>
    <row r="218" spans="1:76" ht="15.75" thickBot="1">
      <c r="A218" s="303"/>
      <c r="B218" s="469"/>
      <c r="C218" s="470"/>
      <c r="D218" s="470"/>
      <c r="E218" s="470"/>
      <c r="F218" s="470"/>
      <c r="G218" s="470"/>
      <c r="H218" s="470"/>
      <c r="I218" s="470"/>
      <c r="J218" s="470"/>
      <c r="K218" s="470"/>
      <c r="L218" s="470"/>
      <c r="M218" s="470"/>
      <c r="N218" s="470"/>
      <c r="O218" s="470"/>
      <c r="P218" s="470"/>
      <c r="Q218" s="470"/>
      <c r="R218" s="470"/>
      <c r="S218" s="470"/>
      <c r="T218" s="470"/>
      <c r="U218" s="470"/>
      <c r="V218" s="470"/>
      <c r="W218" s="470"/>
      <c r="X218" s="470"/>
      <c r="Y218" s="470"/>
      <c r="Z218" s="470"/>
      <c r="AA218" s="470"/>
      <c r="AB218" s="470"/>
      <c r="AC218" s="470"/>
      <c r="AD218" s="470"/>
      <c r="AE218" s="470"/>
      <c r="AF218" s="470"/>
      <c r="AG218" s="470"/>
      <c r="AH218" s="470"/>
      <c r="AI218" s="470"/>
      <c r="AJ218" s="471"/>
      <c r="AK218" s="303"/>
      <c r="AL218" s="469"/>
      <c r="AM218" s="470"/>
      <c r="AN218" s="470"/>
      <c r="AO218" s="470"/>
      <c r="AP218" s="470"/>
      <c r="AQ218" s="470"/>
      <c r="AR218" s="470"/>
      <c r="AS218" s="470"/>
      <c r="AT218" s="470"/>
      <c r="AU218" s="470"/>
      <c r="AV218" s="470"/>
      <c r="AW218" s="470"/>
      <c r="AX218" s="470"/>
      <c r="AY218" s="470"/>
      <c r="AZ218" s="470"/>
      <c r="BA218" s="470"/>
      <c r="BB218" s="470"/>
      <c r="BC218" s="470"/>
      <c r="BD218" s="470"/>
      <c r="BE218" s="470"/>
      <c r="BF218" s="470"/>
      <c r="BG218" s="470"/>
      <c r="BH218" s="470"/>
      <c r="BI218" s="470"/>
      <c r="BJ218" s="470"/>
      <c r="BK218" s="470"/>
      <c r="BL218" s="470"/>
      <c r="BM218" s="470"/>
      <c r="BN218" s="470"/>
      <c r="BO218" s="470"/>
      <c r="BP218" s="470"/>
      <c r="BQ218" s="470"/>
      <c r="BR218" s="470"/>
      <c r="BS218" s="470"/>
      <c r="BT218" s="470"/>
      <c r="BU218" s="470"/>
      <c r="BV218" s="471"/>
      <c r="BW218" s="303"/>
      <c r="BX218" s="303"/>
    </row>
    <row r="219" spans="1:76" ht="15.75" thickBot="1">
      <c r="A219" s="303"/>
      <c r="B219" s="466"/>
      <c r="C219" s="467"/>
      <c r="D219" s="467"/>
      <c r="E219" s="467"/>
      <c r="F219" s="467"/>
      <c r="G219" s="467"/>
      <c r="H219" s="467"/>
      <c r="I219" s="467"/>
      <c r="J219" s="467"/>
      <c r="K219" s="467"/>
      <c r="L219" s="467"/>
      <c r="M219" s="467"/>
      <c r="N219" s="467"/>
      <c r="O219" s="467"/>
      <c r="P219" s="467"/>
      <c r="Q219" s="467"/>
      <c r="R219" s="467"/>
      <c r="S219" s="467"/>
      <c r="T219" s="467"/>
      <c r="U219" s="467"/>
      <c r="V219" s="467"/>
      <c r="W219" s="467"/>
      <c r="X219" s="467"/>
      <c r="Y219" s="467"/>
      <c r="Z219" s="467"/>
      <c r="AA219" s="467"/>
      <c r="AB219" s="467"/>
      <c r="AC219" s="467"/>
      <c r="AD219" s="467"/>
      <c r="AE219" s="467"/>
      <c r="AF219" s="467"/>
      <c r="AG219" s="467"/>
      <c r="AH219" s="467"/>
      <c r="AI219" s="467"/>
      <c r="AJ219" s="468"/>
      <c r="AK219" s="303"/>
      <c r="AL219" s="466"/>
      <c r="AM219" s="467"/>
      <c r="AN219" s="467"/>
      <c r="AO219" s="467"/>
      <c r="AP219" s="467"/>
      <c r="AQ219" s="467"/>
      <c r="AR219" s="467"/>
      <c r="AS219" s="467"/>
      <c r="AT219" s="467"/>
      <c r="AU219" s="467"/>
      <c r="AV219" s="467"/>
      <c r="AW219" s="467"/>
      <c r="AX219" s="467"/>
      <c r="AY219" s="467"/>
      <c r="AZ219" s="467"/>
      <c r="BA219" s="467"/>
      <c r="BB219" s="467"/>
      <c r="BC219" s="467"/>
      <c r="BD219" s="467"/>
      <c r="BE219" s="467"/>
      <c r="BF219" s="467"/>
      <c r="BG219" s="467"/>
      <c r="BH219" s="467"/>
      <c r="BI219" s="467"/>
      <c r="BJ219" s="467"/>
      <c r="BK219" s="467"/>
      <c r="BL219" s="467"/>
      <c r="BM219" s="467"/>
      <c r="BN219" s="467"/>
      <c r="BO219" s="467"/>
      <c r="BP219" s="467"/>
      <c r="BQ219" s="467"/>
      <c r="BR219" s="467"/>
      <c r="BS219" s="467"/>
      <c r="BT219" s="467"/>
      <c r="BU219" s="467"/>
      <c r="BV219" s="468"/>
      <c r="BW219" s="303"/>
      <c r="BX219" s="303"/>
    </row>
    <row r="220" spans="1:76" ht="15.75" thickBot="1">
      <c r="A220" s="303"/>
      <c r="B220" s="466"/>
      <c r="C220" s="467"/>
      <c r="D220" s="467"/>
      <c r="E220" s="467"/>
      <c r="F220" s="467"/>
      <c r="G220" s="467"/>
      <c r="H220" s="467"/>
      <c r="I220" s="467"/>
      <c r="J220" s="467"/>
      <c r="K220" s="467"/>
      <c r="L220" s="467"/>
      <c r="M220" s="467"/>
      <c r="N220" s="467"/>
      <c r="O220" s="467"/>
      <c r="P220" s="467"/>
      <c r="Q220" s="467"/>
      <c r="R220" s="467"/>
      <c r="S220" s="467"/>
      <c r="T220" s="467"/>
      <c r="U220" s="467"/>
      <c r="V220" s="467"/>
      <c r="W220" s="467"/>
      <c r="X220" s="467"/>
      <c r="Y220" s="467"/>
      <c r="Z220" s="467"/>
      <c r="AA220" s="467"/>
      <c r="AB220" s="467"/>
      <c r="AC220" s="467"/>
      <c r="AD220" s="467"/>
      <c r="AE220" s="467"/>
      <c r="AF220" s="467"/>
      <c r="AG220" s="467"/>
      <c r="AH220" s="467"/>
      <c r="AI220" s="467"/>
      <c r="AJ220" s="468"/>
      <c r="AK220" s="303"/>
      <c r="AL220" s="466"/>
      <c r="AM220" s="467"/>
      <c r="AN220" s="467"/>
      <c r="AO220" s="467"/>
      <c r="AP220" s="467"/>
      <c r="AQ220" s="467"/>
      <c r="AR220" s="467"/>
      <c r="AS220" s="467"/>
      <c r="AT220" s="467"/>
      <c r="AU220" s="467"/>
      <c r="AV220" s="467"/>
      <c r="AW220" s="467"/>
      <c r="AX220" s="467"/>
      <c r="AY220" s="467"/>
      <c r="AZ220" s="467"/>
      <c r="BA220" s="467"/>
      <c r="BB220" s="467"/>
      <c r="BC220" s="467"/>
      <c r="BD220" s="467"/>
      <c r="BE220" s="467"/>
      <c r="BF220" s="467"/>
      <c r="BG220" s="467"/>
      <c r="BH220" s="467"/>
      <c r="BI220" s="467"/>
      <c r="BJ220" s="467"/>
      <c r="BK220" s="467"/>
      <c r="BL220" s="467"/>
      <c r="BM220" s="467"/>
      <c r="BN220" s="467"/>
      <c r="BO220" s="467"/>
      <c r="BP220" s="467"/>
      <c r="BQ220" s="467"/>
      <c r="BR220" s="467"/>
      <c r="BS220" s="467"/>
      <c r="BT220" s="467"/>
      <c r="BU220" s="467"/>
      <c r="BV220" s="468"/>
      <c r="BW220" s="303"/>
      <c r="BX220" s="303"/>
    </row>
    <row r="221" spans="1:76" ht="15.75" thickBot="1">
      <c r="A221" s="303"/>
      <c r="B221" s="466"/>
      <c r="C221" s="467"/>
      <c r="D221" s="467"/>
      <c r="E221" s="467"/>
      <c r="F221" s="467"/>
      <c r="G221" s="467"/>
      <c r="H221" s="467"/>
      <c r="I221" s="467"/>
      <c r="J221" s="467"/>
      <c r="K221" s="467"/>
      <c r="L221" s="467"/>
      <c r="M221" s="467"/>
      <c r="N221" s="467"/>
      <c r="O221" s="467"/>
      <c r="P221" s="467"/>
      <c r="Q221" s="467"/>
      <c r="R221" s="467"/>
      <c r="S221" s="467"/>
      <c r="T221" s="467"/>
      <c r="U221" s="467"/>
      <c r="V221" s="467"/>
      <c r="W221" s="467"/>
      <c r="X221" s="467"/>
      <c r="Y221" s="467"/>
      <c r="Z221" s="467"/>
      <c r="AA221" s="467"/>
      <c r="AB221" s="467"/>
      <c r="AC221" s="467"/>
      <c r="AD221" s="467"/>
      <c r="AE221" s="467"/>
      <c r="AF221" s="467"/>
      <c r="AG221" s="467"/>
      <c r="AH221" s="467"/>
      <c r="AI221" s="467"/>
      <c r="AJ221" s="468"/>
      <c r="AK221" s="303"/>
      <c r="AL221" s="466"/>
      <c r="AM221" s="467"/>
      <c r="AN221" s="467"/>
      <c r="AO221" s="467"/>
      <c r="AP221" s="467"/>
      <c r="AQ221" s="467"/>
      <c r="AR221" s="467"/>
      <c r="AS221" s="467"/>
      <c r="AT221" s="467"/>
      <c r="AU221" s="467"/>
      <c r="AV221" s="467"/>
      <c r="AW221" s="467"/>
      <c r="AX221" s="467"/>
      <c r="AY221" s="467"/>
      <c r="AZ221" s="467"/>
      <c r="BA221" s="467"/>
      <c r="BB221" s="467"/>
      <c r="BC221" s="467"/>
      <c r="BD221" s="467"/>
      <c r="BE221" s="467"/>
      <c r="BF221" s="467"/>
      <c r="BG221" s="467"/>
      <c r="BH221" s="467"/>
      <c r="BI221" s="467"/>
      <c r="BJ221" s="467"/>
      <c r="BK221" s="467"/>
      <c r="BL221" s="467"/>
      <c r="BM221" s="467"/>
      <c r="BN221" s="467"/>
      <c r="BO221" s="467"/>
      <c r="BP221" s="467"/>
      <c r="BQ221" s="467"/>
      <c r="BR221" s="467"/>
      <c r="BS221" s="467"/>
      <c r="BT221" s="467"/>
      <c r="BU221" s="467"/>
      <c r="BV221" s="468"/>
      <c r="BW221" s="303"/>
      <c r="BX221" s="303"/>
    </row>
    <row r="222" spans="1:76" ht="15.75" thickBot="1">
      <c r="A222" s="303"/>
      <c r="B222" s="466"/>
      <c r="C222" s="467"/>
      <c r="D222" s="467"/>
      <c r="E222" s="467"/>
      <c r="F222" s="467"/>
      <c r="G222" s="467"/>
      <c r="H222" s="467"/>
      <c r="I222" s="467"/>
      <c r="J222" s="467"/>
      <c r="K222" s="467"/>
      <c r="L222" s="467"/>
      <c r="M222" s="467"/>
      <c r="N222" s="467"/>
      <c r="O222" s="467"/>
      <c r="P222" s="467"/>
      <c r="Q222" s="467"/>
      <c r="R222" s="467"/>
      <c r="S222" s="467"/>
      <c r="T222" s="467"/>
      <c r="U222" s="467"/>
      <c r="V222" s="467"/>
      <c r="W222" s="467"/>
      <c r="X222" s="467"/>
      <c r="Y222" s="467"/>
      <c r="Z222" s="467"/>
      <c r="AA222" s="467"/>
      <c r="AB222" s="467"/>
      <c r="AC222" s="467"/>
      <c r="AD222" s="467"/>
      <c r="AE222" s="467"/>
      <c r="AF222" s="467"/>
      <c r="AG222" s="467"/>
      <c r="AH222" s="467"/>
      <c r="AI222" s="467"/>
      <c r="AJ222" s="468"/>
      <c r="AK222" s="303"/>
      <c r="AL222" s="466"/>
      <c r="AM222" s="467"/>
      <c r="AN222" s="467"/>
      <c r="AO222" s="467"/>
      <c r="AP222" s="467"/>
      <c r="AQ222" s="467"/>
      <c r="AR222" s="467"/>
      <c r="AS222" s="467"/>
      <c r="AT222" s="467"/>
      <c r="AU222" s="467"/>
      <c r="AV222" s="467"/>
      <c r="AW222" s="467"/>
      <c r="AX222" s="467"/>
      <c r="AY222" s="467"/>
      <c r="AZ222" s="467"/>
      <c r="BA222" s="467"/>
      <c r="BB222" s="467"/>
      <c r="BC222" s="467"/>
      <c r="BD222" s="467"/>
      <c r="BE222" s="467"/>
      <c r="BF222" s="467"/>
      <c r="BG222" s="467"/>
      <c r="BH222" s="467"/>
      <c r="BI222" s="467"/>
      <c r="BJ222" s="467"/>
      <c r="BK222" s="467"/>
      <c r="BL222" s="467"/>
      <c r="BM222" s="467"/>
      <c r="BN222" s="467"/>
      <c r="BO222" s="467"/>
      <c r="BP222" s="467"/>
      <c r="BQ222" s="467"/>
      <c r="BR222" s="467"/>
      <c r="BS222" s="467"/>
      <c r="BT222" s="467"/>
      <c r="BU222" s="467"/>
      <c r="BV222" s="468"/>
      <c r="BW222" s="303"/>
      <c r="BX222" s="303"/>
    </row>
    <row r="223" spans="1:76" ht="15.75" thickBot="1">
      <c r="A223" s="303"/>
      <c r="B223" s="466"/>
      <c r="C223" s="467"/>
      <c r="D223" s="467"/>
      <c r="E223" s="467"/>
      <c r="F223" s="467"/>
      <c r="G223" s="467"/>
      <c r="H223" s="467"/>
      <c r="I223" s="467"/>
      <c r="J223" s="467"/>
      <c r="K223" s="467"/>
      <c r="L223" s="467"/>
      <c r="M223" s="467"/>
      <c r="N223" s="467"/>
      <c r="O223" s="467"/>
      <c r="P223" s="467"/>
      <c r="Q223" s="467"/>
      <c r="R223" s="467"/>
      <c r="S223" s="467"/>
      <c r="T223" s="467"/>
      <c r="U223" s="467"/>
      <c r="V223" s="467"/>
      <c r="W223" s="467"/>
      <c r="X223" s="467"/>
      <c r="Y223" s="467"/>
      <c r="Z223" s="467"/>
      <c r="AA223" s="467"/>
      <c r="AB223" s="467"/>
      <c r="AC223" s="467"/>
      <c r="AD223" s="467"/>
      <c r="AE223" s="467"/>
      <c r="AF223" s="467"/>
      <c r="AG223" s="467"/>
      <c r="AH223" s="467"/>
      <c r="AI223" s="467"/>
      <c r="AJ223" s="468"/>
      <c r="AK223" s="303"/>
      <c r="AL223" s="466"/>
      <c r="AM223" s="467"/>
      <c r="AN223" s="467"/>
      <c r="AO223" s="467"/>
      <c r="AP223" s="467"/>
      <c r="AQ223" s="467"/>
      <c r="AR223" s="467"/>
      <c r="AS223" s="467"/>
      <c r="AT223" s="467"/>
      <c r="AU223" s="467"/>
      <c r="AV223" s="467"/>
      <c r="AW223" s="467"/>
      <c r="AX223" s="467"/>
      <c r="AY223" s="467"/>
      <c r="AZ223" s="467"/>
      <c r="BA223" s="467"/>
      <c r="BB223" s="467"/>
      <c r="BC223" s="467"/>
      <c r="BD223" s="467"/>
      <c r="BE223" s="467"/>
      <c r="BF223" s="467"/>
      <c r="BG223" s="467"/>
      <c r="BH223" s="467"/>
      <c r="BI223" s="467"/>
      <c r="BJ223" s="467"/>
      <c r="BK223" s="467"/>
      <c r="BL223" s="467"/>
      <c r="BM223" s="467"/>
      <c r="BN223" s="467"/>
      <c r="BO223" s="467"/>
      <c r="BP223" s="467"/>
      <c r="BQ223" s="467"/>
      <c r="BR223" s="467"/>
      <c r="BS223" s="467"/>
      <c r="BT223" s="467"/>
      <c r="BU223" s="467"/>
      <c r="BV223" s="468"/>
      <c r="BW223" s="303"/>
      <c r="BX223" s="303"/>
    </row>
    <row r="224" spans="1:76" ht="15.75" thickBot="1">
      <c r="A224" s="303"/>
      <c r="B224" s="466"/>
      <c r="C224" s="467"/>
      <c r="D224" s="467"/>
      <c r="E224" s="467"/>
      <c r="F224" s="467"/>
      <c r="G224" s="467"/>
      <c r="H224" s="467"/>
      <c r="I224" s="467"/>
      <c r="J224" s="467"/>
      <c r="K224" s="467"/>
      <c r="L224" s="467"/>
      <c r="M224" s="467"/>
      <c r="N224" s="467"/>
      <c r="O224" s="467"/>
      <c r="P224" s="467"/>
      <c r="Q224" s="467"/>
      <c r="R224" s="467"/>
      <c r="S224" s="467"/>
      <c r="T224" s="467"/>
      <c r="U224" s="467"/>
      <c r="V224" s="467"/>
      <c r="W224" s="467"/>
      <c r="X224" s="467"/>
      <c r="Y224" s="467"/>
      <c r="Z224" s="467"/>
      <c r="AA224" s="467"/>
      <c r="AB224" s="467"/>
      <c r="AC224" s="467"/>
      <c r="AD224" s="467"/>
      <c r="AE224" s="467"/>
      <c r="AF224" s="467"/>
      <c r="AG224" s="467"/>
      <c r="AH224" s="467"/>
      <c r="AI224" s="467"/>
      <c r="AJ224" s="468"/>
      <c r="AK224" s="303"/>
      <c r="AL224" s="466"/>
      <c r="AM224" s="467"/>
      <c r="AN224" s="467"/>
      <c r="AO224" s="467"/>
      <c r="AP224" s="467"/>
      <c r="AQ224" s="467"/>
      <c r="AR224" s="467"/>
      <c r="AS224" s="467"/>
      <c r="AT224" s="467"/>
      <c r="AU224" s="467"/>
      <c r="AV224" s="467"/>
      <c r="AW224" s="467"/>
      <c r="AX224" s="467"/>
      <c r="AY224" s="467"/>
      <c r="AZ224" s="467"/>
      <c r="BA224" s="467"/>
      <c r="BB224" s="467"/>
      <c r="BC224" s="467"/>
      <c r="BD224" s="467"/>
      <c r="BE224" s="467"/>
      <c r="BF224" s="467"/>
      <c r="BG224" s="467"/>
      <c r="BH224" s="467"/>
      <c r="BI224" s="467"/>
      <c r="BJ224" s="467"/>
      <c r="BK224" s="467"/>
      <c r="BL224" s="467"/>
      <c r="BM224" s="467"/>
      <c r="BN224" s="467"/>
      <c r="BO224" s="467"/>
      <c r="BP224" s="467"/>
      <c r="BQ224" s="467"/>
      <c r="BR224" s="467"/>
      <c r="BS224" s="467"/>
      <c r="BT224" s="467"/>
      <c r="BU224" s="467"/>
      <c r="BV224" s="468"/>
      <c r="BW224" s="303"/>
      <c r="BX224" s="303"/>
    </row>
    <row r="225" spans="1:76">
      <c r="A225" s="303"/>
      <c r="B225" s="456"/>
      <c r="C225" s="456"/>
      <c r="D225" s="456"/>
      <c r="E225" s="456"/>
      <c r="F225" s="456"/>
      <c r="G225" s="456"/>
      <c r="H225" s="456"/>
      <c r="I225" s="456"/>
      <c r="J225" s="456"/>
      <c r="K225" s="456"/>
      <c r="L225" s="456"/>
      <c r="M225" s="456"/>
      <c r="N225" s="456"/>
      <c r="O225" s="456"/>
      <c r="P225" s="456"/>
      <c r="Q225" s="456"/>
      <c r="R225" s="456"/>
      <c r="S225" s="456"/>
      <c r="T225" s="456"/>
      <c r="U225" s="456"/>
      <c r="V225" s="456"/>
      <c r="W225" s="456"/>
      <c r="X225" s="456"/>
      <c r="Y225" s="456"/>
      <c r="Z225" s="456"/>
      <c r="AA225" s="456"/>
      <c r="AB225" s="456"/>
      <c r="AC225" s="456"/>
      <c r="AD225" s="456"/>
      <c r="AE225" s="456"/>
      <c r="AF225" s="456"/>
      <c r="AG225" s="456"/>
      <c r="AH225" s="456"/>
      <c r="AI225" s="456"/>
      <c r="AJ225" s="456"/>
      <c r="AK225" s="303"/>
      <c r="AL225" s="456"/>
      <c r="AM225" s="456"/>
      <c r="AN225" s="456"/>
      <c r="AO225" s="456"/>
      <c r="AP225" s="456"/>
      <c r="AQ225" s="456"/>
      <c r="AR225" s="456"/>
      <c r="AS225" s="456"/>
      <c r="AT225" s="456"/>
      <c r="AU225" s="456"/>
      <c r="AV225" s="456"/>
      <c r="AW225" s="456"/>
      <c r="AX225" s="456"/>
      <c r="AY225" s="456"/>
      <c r="AZ225" s="456"/>
      <c r="BA225" s="456"/>
      <c r="BB225" s="456"/>
      <c r="BC225" s="456"/>
      <c r="BD225" s="456"/>
      <c r="BE225" s="456"/>
      <c r="BF225" s="456"/>
      <c r="BG225" s="456"/>
      <c r="BH225" s="456"/>
      <c r="BI225" s="456"/>
      <c r="BJ225" s="456"/>
      <c r="BK225" s="456"/>
      <c r="BL225" s="456"/>
      <c r="BM225" s="456"/>
      <c r="BN225" s="456"/>
      <c r="BO225" s="456"/>
      <c r="BP225" s="456"/>
      <c r="BQ225" s="456"/>
      <c r="BR225" s="456"/>
      <c r="BS225" s="456"/>
      <c r="BT225" s="456"/>
      <c r="BU225" s="456"/>
      <c r="BV225" s="456"/>
      <c r="BW225" s="303"/>
      <c r="BX225" s="303"/>
    </row>
    <row r="226" spans="1:76">
      <c r="A226" s="303"/>
      <c r="B226" s="303"/>
      <c r="C226" s="303"/>
      <c r="D226" s="303"/>
      <c r="E226" s="303"/>
      <c r="F226" s="303"/>
      <c r="G226" s="303"/>
      <c r="H226" s="303"/>
      <c r="I226" s="303"/>
      <c r="J226" s="303"/>
      <c r="K226" s="303"/>
      <c r="L226" s="303"/>
      <c r="M226" s="303"/>
      <c r="N226" s="303"/>
      <c r="O226" s="303"/>
      <c r="P226" s="303"/>
      <c r="Q226" s="303"/>
      <c r="R226" s="303"/>
      <c r="S226" s="303"/>
      <c r="T226" s="303"/>
      <c r="U226" s="303"/>
      <c r="V226" s="303"/>
      <c r="W226" s="303"/>
      <c r="X226" s="303"/>
      <c r="Y226" s="303"/>
      <c r="Z226" s="303"/>
      <c r="AA226" s="303"/>
      <c r="AB226" s="303"/>
      <c r="AC226" s="303"/>
      <c r="AD226" s="303"/>
      <c r="AE226" s="303"/>
      <c r="AF226" s="303"/>
      <c r="AG226" s="303"/>
      <c r="AH226" s="303"/>
      <c r="AI226" s="303"/>
      <c r="AJ226" s="303"/>
      <c r="AK226" s="303"/>
      <c r="AL226" s="303"/>
      <c r="AM226" s="303"/>
      <c r="AN226" s="303"/>
      <c r="AO226" s="303"/>
      <c r="AP226" s="303"/>
      <c r="AQ226" s="303"/>
      <c r="AR226" s="303"/>
      <c r="AS226" s="303"/>
      <c r="AT226" s="303"/>
      <c r="AU226" s="303"/>
      <c r="AV226" s="303"/>
      <c r="AW226" s="303"/>
      <c r="AX226" s="303"/>
      <c r="AY226" s="303"/>
      <c r="AZ226" s="303"/>
      <c r="BA226" s="303"/>
      <c r="BB226" s="303"/>
      <c r="BC226" s="303"/>
      <c r="BD226" s="303"/>
      <c r="BE226" s="303"/>
      <c r="BF226" s="303"/>
      <c r="BG226" s="303"/>
      <c r="BH226" s="303"/>
      <c r="BI226" s="303"/>
      <c r="BJ226" s="303"/>
      <c r="BK226" s="303"/>
      <c r="BL226" s="303"/>
      <c r="BM226" s="303"/>
      <c r="BN226" s="303"/>
      <c r="BO226" s="303"/>
      <c r="BP226" s="303"/>
      <c r="BQ226" s="303"/>
      <c r="BR226" s="303"/>
      <c r="BS226" s="303"/>
      <c r="BT226" s="303"/>
      <c r="BU226" s="303"/>
      <c r="BV226" s="303"/>
      <c r="BW226" s="303"/>
      <c r="BX226" s="303"/>
    </row>
    <row r="227" spans="1:76" ht="15.75" thickBot="1">
      <c r="A227" s="303"/>
      <c r="B227" s="303"/>
      <c r="C227" s="303"/>
      <c r="D227" s="303"/>
      <c r="E227" s="303"/>
      <c r="F227" s="303"/>
      <c r="G227" s="303"/>
      <c r="H227" s="303"/>
      <c r="I227" s="303"/>
      <c r="J227" s="303"/>
      <c r="K227" s="303"/>
      <c r="L227" s="303"/>
      <c r="M227" s="487"/>
      <c r="N227" s="487"/>
      <c r="O227" s="487"/>
      <c r="P227" s="487"/>
      <c r="Q227" s="487"/>
      <c r="R227" s="487"/>
      <c r="S227" s="487"/>
      <c r="T227" s="487"/>
      <c r="U227" s="487"/>
      <c r="V227" s="487"/>
      <c r="W227" s="487"/>
      <c r="X227" s="487"/>
      <c r="Y227" s="487"/>
      <c r="Z227" s="487"/>
      <c r="AA227" s="487"/>
      <c r="AB227" s="487"/>
      <c r="AC227" s="487"/>
      <c r="AD227" s="487"/>
      <c r="AE227" s="487"/>
      <c r="AF227" s="487"/>
      <c r="AG227" s="487"/>
      <c r="AH227" s="487"/>
      <c r="AI227" s="487"/>
      <c r="AJ227" s="488" t="s">
        <v>1834</v>
      </c>
      <c r="AK227" s="488"/>
      <c r="AL227" s="488"/>
      <c r="AM227" s="488"/>
      <c r="AN227" s="488"/>
      <c r="AO227" s="489"/>
      <c r="AP227" s="489"/>
      <c r="AQ227" s="489"/>
      <c r="AR227" s="489"/>
      <c r="AS227" s="489"/>
      <c r="AT227" s="489"/>
      <c r="AU227" s="489"/>
      <c r="AV227" s="489"/>
      <c r="AW227" s="489"/>
      <c r="AX227" s="489"/>
      <c r="AY227" s="489"/>
      <c r="AZ227" s="489"/>
      <c r="BA227" s="489"/>
      <c r="BB227" s="489"/>
      <c r="BC227" s="489"/>
      <c r="BD227" s="488" t="s">
        <v>1833</v>
      </c>
      <c r="BE227" s="488"/>
      <c r="BF227" s="487"/>
      <c r="BG227" s="487"/>
      <c r="BH227" s="487"/>
      <c r="BI227" s="487"/>
      <c r="BJ227" s="487"/>
      <c r="BK227" s="487"/>
      <c r="BL227" s="487"/>
      <c r="BM227" s="303"/>
      <c r="BN227" s="303"/>
      <c r="BO227" s="303"/>
      <c r="BP227" s="303"/>
      <c r="BQ227" s="303"/>
      <c r="BR227" s="303"/>
      <c r="BS227" s="303"/>
      <c r="BT227" s="303"/>
      <c r="BU227" s="303"/>
      <c r="BV227" s="303"/>
      <c r="BW227" s="303"/>
      <c r="BX227" s="303"/>
    </row>
    <row r="228" spans="1:76">
      <c r="A228" s="303"/>
      <c r="B228" s="303"/>
      <c r="C228" s="303"/>
      <c r="D228" s="303"/>
      <c r="E228" s="303"/>
      <c r="F228" s="303"/>
      <c r="G228" s="303"/>
      <c r="H228" s="303"/>
      <c r="I228" s="303"/>
      <c r="J228" s="303"/>
      <c r="K228" s="303"/>
      <c r="L228" s="303"/>
      <c r="M228" s="303"/>
      <c r="N228" s="303"/>
      <c r="O228" s="303"/>
      <c r="P228" s="303"/>
      <c r="Q228" s="303"/>
      <c r="R228" s="303"/>
      <c r="S228" s="303"/>
      <c r="T228" s="303"/>
      <c r="U228" s="303"/>
      <c r="V228" s="303"/>
      <c r="W228" s="303"/>
      <c r="X228" s="303"/>
      <c r="Y228" s="303"/>
      <c r="Z228" s="303"/>
      <c r="AA228" s="303"/>
      <c r="AB228" s="303"/>
      <c r="AC228" s="303"/>
      <c r="AD228" s="303"/>
      <c r="AE228" s="303"/>
      <c r="AF228" s="303"/>
      <c r="AG228" s="303"/>
      <c r="AH228" s="303"/>
      <c r="AI228" s="303"/>
      <c r="AJ228" s="303"/>
      <c r="AK228" s="303"/>
      <c r="AL228" s="303"/>
      <c r="AM228" s="303"/>
      <c r="AN228" s="303"/>
      <c r="AO228" s="303"/>
      <c r="AP228" s="303"/>
      <c r="AQ228" s="303"/>
      <c r="AR228" s="303"/>
      <c r="AS228" s="303"/>
      <c r="AT228" s="303"/>
      <c r="AU228" s="303"/>
      <c r="AV228" s="303"/>
      <c r="AW228" s="303"/>
      <c r="AX228" s="303"/>
      <c r="AY228" s="303"/>
      <c r="AZ228" s="303"/>
      <c r="BA228" s="303"/>
      <c r="BB228" s="303"/>
      <c r="BC228" s="303"/>
      <c r="BD228" s="303"/>
      <c r="BE228" s="303"/>
      <c r="BF228" s="303"/>
      <c r="BG228" s="303"/>
      <c r="BH228" s="303"/>
      <c r="BI228" s="303"/>
      <c r="BJ228" s="303"/>
      <c r="BK228" s="303"/>
      <c r="BL228" s="303"/>
      <c r="BM228" s="303"/>
      <c r="BN228" s="303"/>
      <c r="BO228" s="303"/>
      <c r="BP228" s="303"/>
      <c r="BQ228" s="303"/>
      <c r="BR228" s="303"/>
      <c r="BS228" s="303"/>
      <c r="BT228" s="303"/>
      <c r="BU228" s="303"/>
      <c r="BV228" s="303"/>
      <c r="BW228" s="303"/>
      <c r="BX228" s="303"/>
    </row>
    <row r="229" spans="1:76" hidden="1">
      <c r="A229" s="303"/>
      <c r="B229" s="303"/>
      <c r="C229" s="303"/>
      <c r="D229" s="303"/>
      <c r="E229" s="303"/>
      <c r="F229" s="303"/>
      <c r="G229" s="303"/>
      <c r="H229" s="303"/>
      <c r="I229" s="303"/>
      <c r="J229" s="303"/>
      <c r="K229" s="303"/>
      <c r="L229" s="303"/>
      <c r="M229" s="303"/>
      <c r="N229" s="303"/>
      <c r="O229" s="303"/>
      <c r="P229" s="303"/>
      <c r="Q229" s="303"/>
      <c r="R229" s="303"/>
      <c r="S229" s="303"/>
      <c r="T229" s="303"/>
      <c r="U229" s="303"/>
      <c r="V229" s="303"/>
      <c r="W229" s="303"/>
      <c r="X229" s="303"/>
      <c r="Y229" s="303"/>
      <c r="Z229" s="303"/>
      <c r="AA229" s="303"/>
      <c r="AB229" s="303"/>
      <c r="AC229" s="303"/>
      <c r="AD229" s="303"/>
      <c r="AE229" s="303"/>
      <c r="AF229" s="303"/>
      <c r="AG229" s="303"/>
      <c r="AH229" s="303"/>
      <c r="AI229" s="303"/>
      <c r="AJ229" s="303"/>
      <c r="AK229" s="303"/>
      <c r="AL229" s="303"/>
      <c r="AM229" s="303"/>
      <c r="AN229" s="303"/>
      <c r="AO229" s="303"/>
      <c r="AP229" s="303"/>
      <c r="AQ229" s="303"/>
      <c r="AR229" s="303"/>
      <c r="AS229" s="303"/>
      <c r="AT229" s="303"/>
      <c r="AU229" s="303"/>
      <c r="AV229" s="303"/>
      <c r="AW229" s="303"/>
      <c r="AX229" s="303"/>
      <c r="AY229" s="303"/>
      <c r="AZ229" s="303"/>
      <c r="BA229" s="303"/>
      <c r="BB229" s="303"/>
      <c r="BC229" s="303"/>
      <c r="BD229" s="303"/>
      <c r="BE229" s="303"/>
      <c r="BF229" s="303"/>
      <c r="BG229" s="303"/>
      <c r="BH229" s="303"/>
      <c r="BI229" s="303"/>
      <c r="BJ229" s="303"/>
      <c r="BK229" s="303"/>
      <c r="BL229" s="303"/>
      <c r="BM229" s="303"/>
      <c r="BN229" s="303"/>
      <c r="BO229" s="303"/>
      <c r="BP229" s="303"/>
      <c r="BQ229" s="303"/>
      <c r="BR229" s="303"/>
      <c r="BS229" s="303"/>
      <c r="BT229" s="303"/>
      <c r="BU229" s="303"/>
      <c r="BV229" s="303"/>
      <c r="BW229" s="303"/>
      <c r="BX229" s="303"/>
    </row>
  </sheetData>
  <sheetProtection password="D38D" sheet="1" objects="1" scenarios="1"/>
  <mergeCells count="115">
    <mergeCell ref="AP17:AU17"/>
    <mergeCell ref="F21:N21"/>
    <mergeCell ref="AF21:AM21"/>
    <mergeCell ref="G23:N23"/>
    <mergeCell ref="AF23:AM23"/>
    <mergeCell ref="D37:W39"/>
    <mergeCell ref="B35:Y35"/>
    <mergeCell ref="AJ35:AL35"/>
    <mergeCell ref="H4:L4"/>
    <mergeCell ref="M13:Q13"/>
    <mergeCell ref="BN1:BV1"/>
    <mergeCell ref="BN2:BV2"/>
    <mergeCell ref="Z4:BV4"/>
    <mergeCell ref="N6:BV6"/>
    <mergeCell ref="B89:S96"/>
    <mergeCell ref="B153:S160"/>
    <mergeCell ref="T121:V124"/>
    <mergeCell ref="T97:V100"/>
    <mergeCell ref="T89:V92"/>
    <mergeCell ref="T113:V116"/>
    <mergeCell ref="T157:V160"/>
    <mergeCell ref="T105:V108"/>
    <mergeCell ref="T149:V152"/>
    <mergeCell ref="AS15:AU15"/>
    <mergeCell ref="AX13:AY13"/>
    <mergeCell ref="C46:BV49"/>
    <mergeCell ref="AJ31:AL31"/>
    <mergeCell ref="B33:Y33"/>
    <mergeCell ref="AJ33:AL33"/>
    <mergeCell ref="AV39:AX39"/>
    <mergeCell ref="AV37:AX37"/>
    <mergeCell ref="AV35:AX35"/>
    <mergeCell ref="M17:T17"/>
    <mergeCell ref="BB81:BV83"/>
    <mergeCell ref="B88:S88"/>
    <mergeCell ref="T88:V88"/>
    <mergeCell ref="W88:BA88"/>
    <mergeCell ref="BB88:BW88"/>
    <mergeCell ref="C43:BV45"/>
    <mergeCell ref="C50:BV52"/>
    <mergeCell ref="AB67:AD67"/>
    <mergeCell ref="BB71:BV74"/>
    <mergeCell ref="BB75:BV77"/>
    <mergeCell ref="BB78:BV80"/>
    <mergeCell ref="C53:BV55"/>
    <mergeCell ref="C56:BV58"/>
    <mergeCell ref="F65:X66"/>
    <mergeCell ref="AD65:AV66"/>
    <mergeCell ref="BB65:BV66"/>
    <mergeCell ref="D67:F67"/>
    <mergeCell ref="BB67:BV70"/>
    <mergeCell ref="BB97:BW100"/>
    <mergeCell ref="T101:V104"/>
    <mergeCell ref="W101:BA104"/>
    <mergeCell ref="BB101:BW104"/>
    <mergeCell ref="W89:BA92"/>
    <mergeCell ref="BB89:BW92"/>
    <mergeCell ref="T93:V96"/>
    <mergeCell ref="W93:BA96"/>
    <mergeCell ref="BB93:BW96"/>
    <mergeCell ref="W97:BA100"/>
    <mergeCell ref="W145:BA148"/>
    <mergeCell ref="BB145:BW148"/>
    <mergeCell ref="W109:BA112"/>
    <mergeCell ref="T109:V112"/>
    <mergeCell ref="BB109:BW112"/>
    <mergeCell ref="BB125:BW128"/>
    <mergeCell ref="T133:V136"/>
    <mergeCell ref="BB133:BW136"/>
    <mergeCell ref="BB121:BW124"/>
    <mergeCell ref="T117:V120"/>
    <mergeCell ref="BB117:BW120"/>
    <mergeCell ref="T129:V132"/>
    <mergeCell ref="BB129:BW132"/>
    <mergeCell ref="T125:V128"/>
    <mergeCell ref="W117:BA140"/>
    <mergeCell ref="W113:BA116"/>
    <mergeCell ref="B165:BV169"/>
    <mergeCell ref="B170:BV174"/>
    <mergeCell ref="B175:BV179"/>
    <mergeCell ref="B180:BV184"/>
    <mergeCell ref="B185:BV189"/>
    <mergeCell ref="W105:BA108"/>
    <mergeCell ref="BB105:BW108"/>
    <mergeCell ref="B97:S108"/>
    <mergeCell ref="T141:V144"/>
    <mergeCell ref="W141:BA144"/>
    <mergeCell ref="BB141:BW144"/>
    <mergeCell ref="B109:S152"/>
    <mergeCell ref="BB157:BW160"/>
    <mergeCell ref="BB153:BW156"/>
    <mergeCell ref="T153:V156"/>
    <mergeCell ref="W153:BA156"/>
    <mergeCell ref="BB113:BW116"/>
    <mergeCell ref="T137:V140"/>
    <mergeCell ref="BB137:BW140"/>
    <mergeCell ref="W157:BA160"/>
    <mergeCell ref="W149:BA152"/>
    <mergeCell ref="BB149:BW152"/>
    <mergeCell ref="T145:V148"/>
    <mergeCell ref="B190:BV194"/>
    <mergeCell ref="M227:AI227"/>
    <mergeCell ref="AJ227:AN227"/>
    <mergeCell ref="AO227:BC227"/>
    <mergeCell ref="BD227:BE227"/>
    <mergeCell ref="BF227:BL227"/>
    <mergeCell ref="B195:BV199"/>
    <mergeCell ref="B200:BV204"/>
    <mergeCell ref="B207:BV212"/>
    <mergeCell ref="B219:AJ224"/>
    <mergeCell ref="AL219:BV224"/>
    <mergeCell ref="B217:AJ218"/>
    <mergeCell ref="AL217:BV218"/>
    <mergeCell ref="B216:AJ216"/>
    <mergeCell ref="AL216:BV216"/>
  </mergeCells>
  <conditionalFormatting sqref="BT13:BT15 AB78:AB79 D78:D79 AB75:AB76 D71:D73 AB71:AB73 AB67:AB69 D65 AZ65 AB65 BJ13:BJ15 AJ37 AJ39 BF23 BF25 BV35 BV37 BV33 BV39 BV23 AN11 X27 X25 X31 AZ67:AZ69 AZ71:AZ73 AZ75:AZ76 AZ78:AZ79 AZ81:AZ82 AN13:AN15 X29">
    <cfRule type="cellIs" dxfId="157" priority="2" stopIfTrue="1" operator="equal">
      <formula>1</formula>
    </cfRule>
  </conditionalFormatting>
  <dataValidations count="73">
    <dataValidation type="list" allowBlank="1" showInputMessage="1" showErrorMessage="1" sqref="B65503:V65536">
      <formula1>#REF!</formula1>
    </dataValidation>
    <dataValidation type="whole" allowBlank="1" showInputMessage="1" showErrorMessage="1" errorTitle="Número de programas" error="El dato que intenta ingresar no corresponde a un número o este excede los cuatro digitos permitidos para el campo." prompt="Ingresar el número de programas de actividades presentados por el municipio." sqref="D65477:F65477">
      <formula1>1</formula1>
      <formula2>9999</formula2>
    </dataValidation>
    <dataValidation allowBlank="1" showInputMessage="1" showErrorMessage="1" prompt="Capturar el número asignado por el municipio al oficio, a falta de este colocar &quot;s/n&quot;." sqref="F65432:N65432"/>
    <dataValidation type="date" operator="greaterThan" allowBlank="1" showInputMessage="1" showErrorMessage="1" errorTitle="Fecha del oficio del municipio" error="El dato ingresado no corresponde a una fecha" prompt="Ingresar la fecha del oficio del municipio." sqref="G65434:N65434">
      <formula1>39083</formula1>
    </dataValidation>
    <dataValidation type="date" operator="greaterThan" allowBlank="1" showInputMessage="1" showErrorMessage="1" errorTitle="Fecha de oficialía de partes" error="El dato ingresado no corresponde a una fecha." prompt="Ingresar la fecha conforme se recibió en la oficialía de partes._x000a_(dd-mm-aaaa)" sqref="M65428:T65428">
      <formula1>39083</formula1>
    </dataValidation>
    <dataValidation type="whole" allowBlank="1" showInputMessage="1" showErrorMessage="1" errorTitle="Número de oficialía de partes" error="El dato que intenta ingresar no corresponde a un número o este excede los cuatro dígitos permitidos para el campo." prompt="Capturar el número asignado por la oficialía de partes al documento del Municipio." sqref="M65426:Q65426">
      <formula1>1</formula1>
      <formula2>9999</formula2>
    </dataValidation>
    <dataValidation type="whole" operator="equal" allowBlank="1" showInputMessage="1" showErrorMessage="1" errorTitle="El documento es normal" error="Valor no valido" prompt="No anexo medio electrónico, capturar 1 si se requiere seleccionar esta opción." sqref="BT65428">
      <formula1>1</formula1>
    </dataValidation>
    <dataValidation type="whole" operator="equal" allowBlank="1" showInputMessage="1" showErrorMessage="1" errorTitle="El documento es normal" error="Valor no valido" prompt="Anexa medio electrónico, capturar 1 si se requiere seleccionar esta opción." sqref="BT65426">
      <formula1>1</formula1>
    </dataValidation>
    <dataValidation type="whole" operator="equal" allowBlank="1" showInputMessage="1" showErrorMessage="1" errorTitle="El documento es normal" error="Valor no valido" prompt="Conforme a la fecha de la oficialía de partes, el documento es extraordinario cuando se recibió posterior al día 20 de diciembre, capturar 1 si se requiere seleccionar esta opción." sqref="BH65428">
      <formula1>1</formula1>
    </dataValidation>
    <dataValidation type="whole" operator="equal" allowBlank="1" showInputMessage="1" showErrorMessage="1" errorTitle="El documento es normal" error="Valor no valido" prompt="Conforme a la fecha de la oficialía de partes, el documento es ordinario cuando se recibió antes del día 20 de diciembre, capturar 1 si se requiere seleccionar esta opción." sqref="BH65426">
      <formula1>1</formula1>
    </dataValidation>
    <dataValidation type="whole" operator="equal" allowBlank="1" showInputMessage="1" showErrorMessage="1" errorTitle="El documento es normal" error="Valor no valido" prompt="El oficio del municipio está firmado por el encargado de la Hacienda Pública Municipal, capturar 1 si se requiere seleccionar esta opción." sqref="X65440">
      <formula1>1</formula1>
    </dataValidation>
    <dataValidation type="whole" operator="equal" allowBlank="1" showInputMessage="1" showErrorMessage="1" errorTitle="El documento es normal" error="Valor no valido" prompt="El oficio del municipio está firmado por el Presidente Municipal, capturar 1 si se requiere seleccionar esta opción." sqref="X65438">
      <formula1>1</formula1>
    </dataValidation>
    <dataValidation type="whole" operator="equal" allowBlank="1" showInputMessage="1" showErrorMessage="1" errorTitle="El documento es normal" error="Valor no valido" prompt="El oficio del municipio está firmado por el Secretario Gral. y/o Síndico, capturar 1 si se requiere seleccionar esta opción." sqref="X65436">
      <formula1>1</formula1>
    </dataValidation>
    <dataValidation allowBlank="1" showInputMessage="1" showErrorMessage="1" prompt="Capturar el número del Acta de Ayuntamiento asignado por el Secretario General y/o Síndico." sqref="AF65432"/>
    <dataValidation type="date" operator="greaterThan" allowBlank="1" showInputMessage="1" showErrorMessage="1" errorTitle="Fecha del oficio del municipio" error="El dato ingresado no corresponde a una fecha" prompt="Ingresar la fecha de la sesión de Ayuntamiento._x000a_(dd-mm-aaaa)" sqref="AF65434:AM65434">
      <formula1>39083</formula1>
    </dataValidation>
    <dataValidation type="whole" operator="equal" allowBlank="1" showInputMessage="1" showErrorMessage="1" errorTitle="El documento es normal" error="Valor no valido" prompt="El acuerdo remitido está firmado por el Sindico, capturar 1 si se requiere seleccionar esta opción." sqref="BV65436">
      <formula1>1</formula1>
    </dataValidation>
    <dataValidation type="whole" operator="equal" allowBlank="1" showInputMessage="1" showErrorMessage="1" errorTitle="El documento es normal" error="Valor no valido" prompt="El acuerdo remitido está firmado por el Secretario General, capturar 1 si se requiere seleccionar esta opción." sqref="BV65434">
      <formula1>1</formula1>
    </dataValidation>
    <dataValidation type="whole" operator="equal" allowBlank="1" showInputMessage="1" showErrorMessage="1" errorTitle="El documento es normal" error="Valor no valido" prompt="El acuerdo remitido esta firmado por el Secretario Gral. y/o Sindico, capturar 1 si se requiere seleccionar está opción." sqref="BV65438">
      <formula1>1</formula1>
    </dataValidation>
    <dataValidation type="whole" operator="equal" allowBlank="1" showInputMessage="1" showErrorMessage="1" errorTitle="El documento es normal" error="Valor no valido" prompt="En el acta de Ayuntamiento integra los formatos que describen total o parcialmente el presupuesto, capturar 1 si se requiere seleccionar esta opción." sqref="BV65448">
      <formula1>1</formula1>
    </dataValidation>
    <dataValidation type="whole" operator="equal" allowBlank="1" showInputMessage="1" showErrorMessage="1" errorTitle="El documento es normal" error="Valor no valido" prompt="En el acta de Ayuntamiento menciona solamente los importes aprobados para el presupuesto por Capítulos, capturar 1 si se requiere seleccionar ésta opción." sqref="BV65446">
      <formula1>1</formula1>
    </dataValidation>
    <dataValidation type="whole" operator="equal" allowBlank="1" showInputMessage="1" showErrorMessage="1" errorTitle="El documento es normal" error="Valor no valido" prompt="En el acta de Ayuntamiento menciona solamente el importe total aprobado para el presupuesto, capturar 1 si se requiere seleccionar ésta opción." sqref="BV65444">
      <formula1>1</formula1>
    </dataValidation>
    <dataValidation type="whole" operator="equal" allowBlank="1" showInputMessage="1" showErrorMessage="1" errorTitle="El documento es normal" error="Valor no valido" prompt="En el Acta de Ayuntamiento menciona solamente la aprobación, capturar 1 si se requiere seleccionar ésta opción." sqref="BV65442">
      <formula1>1</formula1>
    </dataValidation>
    <dataValidation type="whole" operator="equal" allowBlank="1" showInputMessage="1" showErrorMessage="1" errorTitle="El documento es normal" error="Valor no valido" prompt="El acuerdo entregado corresponde a un extracto del Acta que se certifica; capturar 1 si se requiere seleccionar esta opción." sqref="BF65436">
      <formula1>1</formula1>
    </dataValidation>
    <dataValidation type="whole" operator="equal" allowBlank="1" showInputMessage="1" showErrorMessage="1" errorTitle="El documento es normal" error="Valor no valido" prompt="El acuerdo entregado corresponde a una copia certificada del Acta; capturar 1 si se requiere seleccionar esta opción." sqref="BF65434">
      <formula1>1</formula1>
    </dataValidation>
    <dataValidation type="whole" operator="equal" allowBlank="1" showInputMessage="1" showErrorMessage="1" errorTitle="El documento es normal" error="Valor no valido" prompt="El acuerdo de Ayuntamiento no menciona cantidad de votos y en su lugar dice por mayoria, capturar 1 si se requiere seleccionar esta opción." sqref="AJ65448">
      <formula1>1</formula1>
    </dataValidation>
    <dataValidation type="whole" operator="equal" allowBlank="1" showInputMessage="1" showErrorMessage="1" errorTitle="El documento es normal" error="Valor no valido" prompt="El acuerdo de Ayuntamiento no menciona cantidad de votos y en su lugar dice por unanimidad, capturar 1 si se requiere seleccionar ésta opción." sqref="AJ65446">
      <formula1>1</formula1>
    </dataValidation>
    <dataValidation type="whole" allowBlank="1" showInputMessage="1" showErrorMessage="1" errorTitle="No. de regidores asistente" error="El dato que intenta ingresar no corresponde a un número o este se encuentra fuera del paramentro del 1 al 30." prompt="Si en el Acta de Ayuntamiento contiene el número de regidores que se abstiene de votar, ingrearlo en éste campo." sqref="AJ65444:AL65444">
      <formula1>0</formula1>
      <formula2>30</formula2>
    </dataValidation>
    <dataValidation type="whole" allowBlank="1" showInputMessage="1" showErrorMessage="1" errorTitle="No. de regidores asistente" error="El dato que intenta ingresar no corresponde a un número o este se encuentra fuera del paramentro del 1 al 30." prompt="Si en el Acta de Ayuntamiento contiene el número de regidores en contra, ingrearlo en éste campo." sqref="AJ65442:AL65442">
      <formula1>0</formula1>
      <formula2>30</formula2>
    </dataValidation>
    <dataValidation type="whole" allowBlank="1" showInputMessage="1" showErrorMessage="1" errorTitle="No. de regidores asistente" error="El dato que intenta ingresar no corresponde a un número o este se encuentra fuera del paramentro del 1 al 30." prompt="Si en el Acta de Ayuntamiento contiene el número de regidores a favor, ingresarlo en éste campo." sqref="AJ65440:AL65440">
      <formula1>0</formula1>
      <formula2>30</formula2>
    </dataValidation>
    <dataValidation type="whole" allowBlank="1" showInputMessage="1" showErrorMessage="1" errorTitle="No. de regidores asistente" error="El dato que intenta ingresar no corresponde a un número o este se encuentra fuera del paramentro del 1 al 30." prompt="Si en el Acta de Ayuntamiento contiene o se puede determinar el número de regidores ausentes registrarlos en éste campo." sqref="AX65446:AZ65446">
      <formula1>0</formula1>
      <formula2>30</formula2>
    </dataValidation>
    <dataValidation type="whole" allowBlank="1" showInputMessage="1" showErrorMessage="1" errorTitle="No. de regidores asistente" error="El dato que intenta ingresar no corresponde a un número o este se encuentra fuera del paramentro del 1 al 30." prompt="Si en el Acta de Ayuntamiento describe el número de regidores asistente, ingresarlo en éste campo el dato." sqref="AX65444:AZ65444">
      <formula1>0</formula1>
      <formula2>30</formula2>
    </dataValidation>
    <dataValidation type="whole" allowBlank="1" showInputMessage="1" showErrorMessage="1" errorTitle="Número de programas" error="El dato que intenta ingresar no corresponde a un número o este excede los cuatro digitos permitidos para el campo." prompt="Ingresar el número de programas presentados por el municipio." sqref="D65483:F65483">
      <formula1>1</formula1>
      <formula2>9999</formula2>
    </dataValidation>
    <dataValidation allowBlank="1" showInputMessage="1" showErrorMessage="1" prompt="Este espacio tiene la finalidad de resaltar las observaciones importantes dentro del análisis del presupuesto, o en su caso, aquella inconsistencia que no se encuentra dentro del catálogo." sqref="C65452:BV65466"/>
    <dataValidation type="whole" operator="equal" allowBlank="1" showInputMessage="1" showErrorMessage="1" errorTitle="El documento es normal" error="Valor no valido" prompt="El documento es ordinario cuando la aprobación se realizó a más tardar el día 15 de diciembre, capturar 1 si se requiere seleccionar esta opción." sqref="BJ13:BJ14">
      <formula1>1</formula1>
    </dataValidation>
    <dataValidation type="whole" operator="equal" allowBlank="1" showInputMessage="1" showErrorMessage="1" errorTitle="El documento es normal" error="Valor no valido" prompt="Es extemporáneo cuando la aprobó es posterior al día 15 de diciembre (observar lo dispuesto en el Art. 79 segundo párrafo de la fracción I de la LGAPMEJ, capturar 1 si se requiere seleccionar esta opción." sqref="BJ15">
      <formula1>1</formula1>
    </dataValidation>
    <dataValidation type="whole" allowBlank="1" showInputMessage="1" showErrorMessage="1" errorTitle="Número de programas" error="El dato que intenta ingresar no corresponde a un número o este excede los cuatro digitos permitidos para el campo." prompt="Ingresar el número de documentos que se presentan en la etapa de Planeación, (Aclaración: No corresponde al número de hojas)." sqref="D67:F69">
      <formula1>1</formula1>
      <formula2>9999</formula2>
    </dataValidation>
    <dataValidation type="whole" allowBlank="1" showInputMessage="1" showErrorMessage="1" errorTitle="Número de programas" error="El dato que intenta ingresar no corresponde a un número o este excede los cuatro digitos permitidos para el campo." prompt="Ingresar el número de documentos que se presentan en la etapa de Programación (Aclaración: No corresponde al número de hojas)." sqref="AB67:AD69">
      <formula1>1</formula1>
      <formula2>9999</formula2>
    </dataValidation>
    <dataValidation type="whole" operator="equal" allowBlank="1" showInputMessage="1" showErrorMessage="1" errorTitle="El documento es normal" error="Valor no valido" prompt="En el caso que se anexa documento(s) en el presupuesto que hacen referencia a la etapa de Planeación, capturar 1 en el recuadro." sqref="D65">
      <formula1>1</formula1>
    </dataValidation>
    <dataValidation type="whole" operator="equal" allowBlank="1" showInputMessage="1" showErrorMessage="1" errorTitle="El documento es normal" error="Valor no valido" prompt="En el caso que se anexa documento(s) en el presupuesto que hacen referencia a la etapa de Programación, capturar 1 en el recuadro." sqref="AB65">
      <formula1>1</formula1>
    </dataValidation>
    <dataValidation type="whole" allowBlank="1" showInputMessage="1" showErrorMessage="1" errorTitle="Número de oficialía de partes" error="El dato que intenta ingresar no corresponde a un número o este excede los cuatro dígitos permitidos para el campo." prompt="Para uso exclusivo de la Auditoría Superior." sqref="M13:Q15">
      <formula1>1</formula1>
      <formula2>9999</formula2>
    </dataValidation>
    <dataValidation type="date" operator="greaterThan" allowBlank="1" showInputMessage="1" showErrorMessage="1" errorTitle="Fecha de oficialía de partes" error="El dato ingresado no corresponde a una fecha." prompt="Para uso exclusivo de la Auditoría Superior." sqref="M17:T17">
      <formula1>39083</formula1>
    </dataValidation>
    <dataValidation type="whole" operator="equal" allowBlank="1" showInputMessage="1" showErrorMessage="1" errorTitle="El documento es normal" error="Valor no valido" prompt="No se anexo medio electrónico, capturar 1 si se requiere seleccionar esta opción." sqref="BT15">
      <formula1>1</formula1>
    </dataValidation>
    <dataValidation type="whole" operator="equal" allowBlank="1" showInputMessage="1" showErrorMessage="1" errorTitle="El documento es normal" error="Valor no valido" prompt="Es normal cuando corresponde al presupuesto aprobado, capturar 1 si se requiere seleccionar esta opción." sqref="AN11">
      <formula1>1</formula1>
    </dataValidation>
    <dataValidation type="whole" operator="equal" allowBlank="1" showInputMessage="1" showErrorMessage="1" errorTitle="El documento es normal" error="Valor no valido" prompt="Es complementaria cuando corresponde a un documento posterior al presupuesto inicial, capturar 1 si se requiere seleccionar esta opción." sqref="AN14">
      <formula1>1</formula1>
    </dataValidation>
    <dataValidation allowBlank="1" showInputMessage="1" showErrorMessage="1" prompt="Si selecciono la opción &quot;Complementaria&quot;, capturar en este recuadro el número consecutivo al que corresponde, ejemplo 01, 02, 03....." sqref="AS14:AU15"/>
    <dataValidation allowBlank="1" showInputMessage="1" showErrorMessage="1" prompt="Si selcciono la opción &quot;Complementaria&quot;, capturar el número de oficialía de partes al que es complemento el documento que se entrega." sqref="AP17:AU17"/>
    <dataValidation allowBlank="1" showInputMessage="1" showErrorMessage="1" prompt="Capturar el número del oficio asignado que corresponda al que se entrega, a falta del dato colocar &quot;s/n&quot;." sqref="F21:N21"/>
    <dataValidation type="date" operator="greaterThan" allowBlank="1" showInputMessage="1" showErrorMessage="1" errorTitle="Fecha del oficio del municipio" error="El dato ingresado no corresponde a una fecha" prompt="Ingresar la fecha del oficio." sqref="G23:N23">
      <formula1>39083</formula1>
    </dataValidation>
    <dataValidation type="whole" operator="equal" allowBlank="1" showInputMessage="1" showErrorMessage="1" errorTitle="El documento es normal" error="Valor no valido" prompt="El oficio está firmado por el titular de la entidad, capturar 1 si se requiere seleccionar esta opción." sqref="X25">
      <formula1>1</formula1>
    </dataValidation>
    <dataValidation type="whole" operator="equal" allowBlank="1" showInputMessage="1" showErrorMessage="1" errorTitle="El documento es normal" error="Valor no valido" prompt="El oficio del municipio está firmado por el responsable de las finanzas de la entidad, capturar 1 si se requiere seleccionar esta opción." sqref="X27">
      <formula1>1</formula1>
    </dataValidation>
    <dataValidation type="whole" operator="equal" allowBlank="1" showInputMessage="1" showErrorMessage="1" errorTitle="El documento es normal" error="Valor no valido" prompt="El oficio está firmado por otra persona distinta al titular o responsable de las finanzas de la entidad, capturar 1 si se requiere seleccionar esta opción." sqref="X31">
      <formula1>1</formula1>
    </dataValidation>
    <dataValidation allowBlank="1" showInputMessage="1" showErrorMessage="1" prompt="Capturar el número asignado del acta de la autoridad (Ayuntamiento, Patronato o Consejo)." sqref="AF21:AM21"/>
    <dataValidation type="date" operator="greaterThan" allowBlank="1" showInputMessage="1" showErrorMessage="1" errorTitle="Fecha del oficio del municipio" error="El dato ingresado no corresponde a una fecha" prompt="Ingresar la fecha del acta._x000a_(dd-mm-aaaa)" sqref="AF23:AM23">
      <formula1>39083</formula1>
    </dataValidation>
    <dataValidation type="whole" operator="equal" allowBlank="1" showInputMessage="1" showErrorMessage="1" errorTitle="El documento es normal" error="Valor no valido" prompt="El acuerdo remitido está firmado por el Secretario General o su equivalente, capturar 1 si se requiere seleccionar esta opción." sqref="BV23">
      <formula1>1</formula1>
    </dataValidation>
    <dataValidation type="whole" allowBlank="1" showInputMessage="1" showErrorMessage="1" errorTitle="No. de regidores asistente" error="El dato que intenta ingresar no corresponde a un número o este se encuentra fuera del paramentro del 1 al 30." prompt="Si en el acta de aprobación contiene el número de votos a favor, ingresarlo en este campo." sqref="AJ31:AL31">
      <formula1>0</formula1>
      <formula2>30</formula2>
    </dataValidation>
    <dataValidation type="whole" allowBlank="1" showInputMessage="1" showErrorMessage="1" errorTitle="No. de regidores asistente" error="El dato que intenta ingresar no corresponde a un número o este se encuentra fuera del paramentro del 1 al 30." prompt="Si en el acta de aprobación contiene el número de votos en contra, ingresarlo en este campo." sqref="AJ33:AL33">
      <formula1>0</formula1>
      <formula2>30</formula2>
    </dataValidation>
    <dataValidation type="whole" allowBlank="1" showInputMessage="1" showErrorMessage="1" errorTitle="No. de regidores asistente" error="El dato que intenta ingresar no corresponde a un número o este se encuentra fuera del paramentro del 1 al 30." prompt="Si en el acta de aprobación contiene el número de votos en abstención, ingresarlo en este campo." sqref="AJ35:AL35">
      <formula1>0</formula1>
      <formula2>30</formula2>
    </dataValidation>
    <dataValidation type="whole" operator="equal" allowBlank="1" showInputMessage="1" showErrorMessage="1" errorTitle="El documento es normal" error="Valor no valido" prompt="El acuerdo no menciona cantidad de votos y en su lugar dice por unanimidad, capturar 1 si se requiere seleccionar esta opción." sqref="AJ37">
      <formula1>1</formula1>
    </dataValidation>
    <dataValidation type="whole" operator="equal" allowBlank="1" showInputMessage="1" showErrorMessage="1" errorTitle="El documento es normal" error="Valor no valido" prompt="El acuerdo no menciona cantidad de votos y en su lugar dice por mayoria, capturar 1 si se requiere seleccionar esta opción." sqref="AJ39">
      <formula1>1</formula1>
    </dataValidation>
    <dataValidation type="whole" operator="equal" allowBlank="1" showInputMessage="1" showErrorMessage="1" errorTitle="El documento es normal" error="Valor no valido" prompt="En el Acta menciona solamente la aprobación, capturar 1 si se requiere seleccionar esta opción." sqref="BV33">
      <formula1>1</formula1>
    </dataValidation>
    <dataValidation type="whole" operator="equal" allowBlank="1" showInputMessage="1" showErrorMessage="1" errorTitle="El documento es normal" error="Valor no valido" prompt="En el acta menciona solamente el importe total aprobado para el presupuesto, capturar 1 si se requiere seleccionar esta opción." sqref="BV35">
      <formula1>1</formula1>
    </dataValidation>
    <dataValidation type="whole" operator="equal" allowBlank="1" showInputMessage="1" showErrorMessage="1" errorTitle="El documento es normal" error="Valor no valido" prompt="En el acta menciona solamente los importes aprobados para el presupuesto por Capítulos, capturar 1 si se requiere seleccionar esta opción." sqref="BV37">
      <formula1>1</formula1>
    </dataValidation>
    <dataValidation type="whole" operator="equal" allowBlank="1" showInputMessage="1" showErrorMessage="1" errorTitle="El documento es normal" error="Valor no valido" prompt="En el acta integra los formatos que describen total o parcialmente el presupuesto, capturar 1 si se requiere seleccionar esta opción." sqref="BV39">
      <formula1>1</formula1>
    </dataValidation>
    <dataValidation allowBlank="1" showInputMessage="1" showErrorMessage="1" prompt="Espacio que tiene como finalidad de resaltar o hacer mención de comentarios importantes dentro del presupuesto o de su analisis." sqref="C43:BV58"/>
    <dataValidation type="whole" operator="equal" allowBlank="1" showInputMessage="1" showErrorMessage="1" errorTitle="El documento es normal" error="Valor no valido" prompt="En los docuemtnos remitodos anexa éste formato, capturar 1 si se requiere seleccionar esta opción." sqref="AZ72">
      <formula1>1</formula1>
    </dataValidation>
    <dataValidation type="whole" allowBlank="1" showInputMessage="1" showErrorMessage="1" errorTitle="No. de regidores asistente" error="El dato que intenta ingresar no corresponde a un número o este se encuentra fuera del paramentro del 1 al 30." prompt="Si en el acta describe el número de representantes asistentes, ingresarlo en este campo." sqref="AV35:AX35">
      <formula1>0</formula1>
      <formula2>30</formula2>
    </dataValidation>
    <dataValidation type="whole" allowBlank="1" showInputMessage="1" showErrorMessage="1" errorTitle="No. de regidores asistente" error="El dato que intenta ingresar no corresponde a un número o este se encuentra fuera del paramentro del 1 al 30." prompt="Si en el acta contiene o se puede determinar el número de representantes ausentes registrarlos en este campo." sqref="AV37:AX37">
      <formula1>0</formula1>
      <formula2>30</formula2>
    </dataValidation>
    <dataValidation type="whole" operator="equal" allowBlank="1" showInputMessage="1" showErrorMessage="1" errorTitle="El documento es normal" error="Valor no valido" prompt="En los documentos remitodos anexa éste formato, capturar 1 si se requiere seleccionar esta opción." sqref="AZ65 AZ81 AZ78 AZ75 AZ71 AZ67">
      <formula1>1</formula1>
    </dataValidation>
    <dataValidation type="whole" operator="greaterThan" allowBlank="1" showInputMessage="1" showErrorMessage="1" sqref="BN2:BV2">
      <formula1>2000</formula1>
    </dataValidation>
    <dataValidation type="whole" operator="equal" allowBlank="1" showInputMessage="1" showErrorMessage="1" errorTitle="El documento es normal" error="Valor no valido" prompt="Es Modificación al Presupuesto cuando corresponde a ampliación, redución o transferencia al presupuesto aporbadol, capturar 1 si se requiere seleccionar esta opción." sqref="AN13">
      <formula1>1</formula1>
    </dataValidation>
    <dataValidation type="whole" operator="equal" allowBlank="1" showInputMessage="1" showErrorMessage="1" errorTitle="El documento es normal" error="Valor no valido" prompt="Es complementaria cuando corresponde a un documento posterior al presupuesto aprobado o modificacion, capturar 1 si se requiere seleccionar esta opción." sqref="AN15">
      <formula1>1</formula1>
    </dataValidation>
    <dataValidation allowBlank="1" showInputMessage="1" showErrorMessage="1" prompt="Si selecciono la opción &quot;Modificación al Presupuesto&quot;, capturar en este recuadro el número consecutivo al que corresponde, ejemplo 01, 02, 03....." sqref="AX13:AY13"/>
    <dataValidation type="whole" operator="equal" allowBlank="1" showInputMessage="1" showErrorMessage="1" errorTitle="El documento es normal" error="Valor no valido" prompt="El oficio del municipio está firmado por el secretario general de la entidad, capturar 1 si se requiere seleccionar esta opción." sqref="X29">
      <formula1>1</formula1>
    </dataValidation>
  </dataValidations>
  <pageMargins left="0.78740157480314965" right="0.78740157480314965" top="0.78740157480314965" bottom="0.78740157480314965" header="0" footer="0"/>
  <pageSetup scale="70"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tabColor theme="7" tint="-0.249977111117893"/>
  </sheetPr>
  <dimension ref="A1:D4"/>
  <sheetViews>
    <sheetView zoomScaleNormal="100" workbookViewId="0">
      <pane ySplit="1" topLeftCell="A2" activePane="bottomLeft" state="frozen"/>
      <selection pane="bottomLeft" activeCell="A2" sqref="A2"/>
    </sheetView>
  </sheetViews>
  <sheetFormatPr baseColWidth="10" defaultColWidth="0" defaultRowHeight="15" customHeight="1" zeroHeight="1"/>
  <cols>
    <col min="1" max="1" width="5.140625" style="5" customWidth="1"/>
    <col min="2" max="2" width="55" style="7" customWidth="1"/>
    <col min="3" max="3" width="99.85546875" style="3" customWidth="1"/>
    <col min="4" max="4" width="0.140625" style="3" customWidth="1"/>
    <col min="5" max="16384" width="11.42578125" style="3" hidden="1"/>
  </cols>
  <sheetData>
    <row r="1" spans="1:3" s="2" customFormat="1" ht="30" customHeight="1">
      <c r="A1" s="162" t="s">
        <v>1157</v>
      </c>
      <c r="B1" s="163" t="s">
        <v>609</v>
      </c>
      <c r="C1" s="163" t="s">
        <v>664</v>
      </c>
    </row>
    <row r="2" spans="1:3" ht="60" customHeight="1">
      <c r="A2" s="4">
        <v>1</v>
      </c>
      <c r="B2" s="9" t="s">
        <v>1162</v>
      </c>
      <c r="C2" s="17" t="s">
        <v>1419</v>
      </c>
    </row>
    <row r="3" spans="1:3" ht="60" customHeight="1">
      <c r="A3" s="4">
        <v>2</v>
      </c>
      <c r="B3" s="9" t="s">
        <v>1163</v>
      </c>
      <c r="C3" s="17" t="s">
        <v>1452</v>
      </c>
    </row>
    <row r="4" spans="1:3" ht="60" customHeight="1">
      <c r="A4" s="5">
        <v>3</v>
      </c>
      <c r="B4" s="7" t="s">
        <v>1453</v>
      </c>
      <c r="C4" s="17" t="s">
        <v>1454</v>
      </c>
    </row>
  </sheetData>
  <sheetProtection password="D38D" sheet="1" objects="1" scenarios="1"/>
  <pageMargins left="1.1023622047244095" right="0.31496062992125984" top="0.74803149606299213" bottom="0.74803149606299213" header="0.31496062992125984" footer="0.31496062992125984"/>
  <pageSetup paperSize="5" orientation="landscape" r:id="rId1"/>
  <headerFooter>
    <oddFooter>&amp;CPágina &amp;P de &amp;N&amp;RFecha &amp;D</oddFooter>
  </headerFooter>
  <drawing r:id="rId2"/>
  <legacyDrawing r:id="rId3"/>
  <tableParts count="1">
    <tablePart r:id="rId4"/>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
    <tabColor theme="5" tint="-0.249977111117893"/>
  </sheetPr>
  <dimension ref="A1:E338"/>
  <sheetViews>
    <sheetView zoomScaleNormal="100" workbookViewId="0">
      <selection activeCell="A2" sqref="A2"/>
    </sheetView>
  </sheetViews>
  <sheetFormatPr baseColWidth="10" defaultColWidth="0" defaultRowHeight="12.75" zeroHeight="1"/>
  <cols>
    <col min="1" max="1" width="3" style="170" bestFit="1" customWidth="1"/>
    <col min="2" max="2" width="6" style="165" bestFit="1" customWidth="1"/>
    <col min="3" max="3" width="55.140625" style="166" customWidth="1"/>
    <col min="4" max="4" width="96" style="175" customWidth="1"/>
    <col min="5" max="5" width="0.140625" style="164" customWidth="1"/>
    <col min="6" max="16384" width="11.42578125" style="164" hidden="1"/>
  </cols>
  <sheetData>
    <row r="1" spans="1:4" s="167" customFormat="1" ht="30" customHeight="1">
      <c r="A1" s="168" t="s">
        <v>1161</v>
      </c>
      <c r="B1" s="168" t="s">
        <v>1156</v>
      </c>
      <c r="C1" s="169" t="s">
        <v>609</v>
      </c>
      <c r="D1" s="174" t="s">
        <v>664</v>
      </c>
    </row>
    <row r="2" spans="1:4" ht="45" customHeight="1">
      <c r="A2" s="170">
        <v>1</v>
      </c>
      <c r="C2" s="171" t="s">
        <v>604</v>
      </c>
      <c r="D2" s="176" t="s">
        <v>1165</v>
      </c>
    </row>
    <row r="3" spans="1:4" ht="45" customHeight="1">
      <c r="A3" s="170">
        <v>11</v>
      </c>
      <c r="C3" s="171" t="s">
        <v>603</v>
      </c>
      <c r="D3" s="175" t="s">
        <v>1420</v>
      </c>
    </row>
    <row r="4" spans="1:4" ht="45" customHeight="1">
      <c r="B4" s="172">
        <v>11100</v>
      </c>
      <c r="C4" s="173" t="s">
        <v>602</v>
      </c>
    </row>
    <row r="5" spans="1:4" ht="45" customHeight="1">
      <c r="B5" s="172">
        <v>11101</v>
      </c>
      <c r="C5" s="173" t="s">
        <v>601</v>
      </c>
    </row>
    <row r="6" spans="1:4" ht="45" customHeight="1">
      <c r="B6" s="172">
        <v>11102</v>
      </c>
      <c r="C6" s="173" t="s">
        <v>600</v>
      </c>
    </row>
    <row r="7" spans="1:4" ht="45" customHeight="1">
      <c r="B7" s="172">
        <v>11103</v>
      </c>
      <c r="C7" s="173" t="s">
        <v>599</v>
      </c>
    </row>
    <row r="8" spans="1:4" ht="45" customHeight="1">
      <c r="B8" s="172">
        <v>11104</v>
      </c>
      <c r="C8" s="173" t="s">
        <v>598</v>
      </c>
    </row>
    <row r="9" spans="1:4" ht="45" customHeight="1">
      <c r="B9" s="172">
        <v>11105</v>
      </c>
      <c r="C9" s="173" t="s">
        <v>597</v>
      </c>
    </row>
    <row r="10" spans="1:4" ht="45" customHeight="1">
      <c r="B10" s="172">
        <v>11106</v>
      </c>
      <c r="C10" s="173" t="s">
        <v>1356</v>
      </c>
    </row>
    <row r="11" spans="1:4" ht="45" customHeight="1">
      <c r="B11" s="172">
        <v>11107</v>
      </c>
      <c r="C11" s="173" t="s">
        <v>596</v>
      </c>
    </row>
    <row r="12" spans="1:4" ht="45" customHeight="1">
      <c r="B12" s="172">
        <v>11108</v>
      </c>
      <c r="C12" s="173" t="s">
        <v>595</v>
      </c>
    </row>
    <row r="13" spans="1:4" ht="45" customHeight="1">
      <c r="B13" s="172">
        <v>11109</v>
      </c>
      <c r="C13" s="173" t="s">
        <v>594</v>
      </c>
    </row>
    <row r="14" spans="1:4" ht="45" customHeight="1">
      <c r="B14" s="172">
        <v>11110</v>
      </c>
      <c r="C14" s="173" t="s">
        <v>593</v>
      </c>
    </row>
    <row r="15" spans="1:4" ht="45" customHeight="1">
      <c r="B15" s="172">
        <v>11111</v>
      </c>
      <c r="C15" s="173" t="s">
        <v>592</v>
      </c>
    </row>
    <row r="16" spans="1:4" ht="45" customHeight="1">
      <c r="B16" s="172">
        <v>11112</v>
      </c>
      <c r="C16" s="173" t="s">
        <v>591</v>
      </c>
    </row>
    <row r="17" spans="1:4" ht="45" customHeight="1">
      <c r="B17" s="172">
        <v>11113</v>
      </c>
      <c r="C17" s="173" t="s">
        <v>590</v>
      </c>
    </row>
    <row r="18" spans="1:4" ht="45" customHeight="1">
      <c r="B18" s="172">
        <v>11114</v>
      </c>
      <c r="C18" s="173" t="s">
        <v>589</v>
      </c>
    </row>
    <row r="19" spans="1:4" ht="45" customHeight="1">
      <c r="B19" s="172">
        <v>11115</v>
      </c>
      <c r="C19" s="173" t="s">
        <v>588</v>
      </c>
    </row>
    <row r="20" spans="1:4" ht="45" customHeight="1">
      <c r="A20" s="170">
        <v>12</v>
      </c>
      <c r="C20" s="171" t="s">
        <v>587</v>
      </c>
      <c r="D20" s="175" t="s">
        <v>1421</v>
      </c>
    </row>
    <row r="21" spans="1:4" ht="45" customHeight="1">
      <c r="B21" s="172">
        <v>12100</v>
      </c>
      <c r="C21" s="173" t="s">
        <v>586</v>
      </c>
    </row>
    <row r="22" spans="1:4" ht="45" customHeight="1">
      <c r="B22" s="172">
        <v>12101</v>
      </c>
      <c r="C22" s="173" t="s">
        <v>1133</v>
      </c>
    </row>
    <row r="23" spans="1:4" ht="45" customHeight="1">
      <c r="B23" s="172">
        <v>12102</v>
      </c>
      <c r="C23" s="173" t="s">
        <v>1134</v>
      </c>
    </row>
    <row r="24" spans="1:4" ht="45" customHeight="1">
      <c r="B24" s="172">
        <v>12200</v>
      </c>
      <c r="C24" s="173" t="s">
        <v>570</v>
      </c>
    </row>
    <row r="25" spans="1:4" ht="45" customHeight="1">
      <c r="B25" s="172">
        <v>12201</v>
      </c>
      <c r="C25" s="173" t="s">
        <v>569</v>
      </c>
    </row>
    <row r="26" spans="1:4" ht="45" customHeight="1">
      <c r="B26" s="172">
        <v>12202</v>
      </c>
      <c r="C26" s="173" t="s">
        <v>568</v>
      </c>
    </row>
    <row r="27" spans="1:4" ht="45" customHeight="1">
      <c r="B27" s="172">
        <v>12203</v>
      </c>
      <c r="C27" s="173" t="s">
        <v>567</v>
      </c>
    </row>
    <row r="28" spans="1:4" ht="45" customHeight="1">
      <c r="B28" s="172">
        <v>12204</v>
      </c>
      <c r="C28" s="173" t="s">
        <v>566</v>
      </c>
    </row>
    <row r="29" spans="1:4" ht="45" customHeight="1">
      <c r="B29" s="172">
        <v>12300</v>
      </c>
      <c r="C29" s="173" t="s">
        <v>585</v>
      </c>
    </row>
    <row r="30" spans="1:4" ht="45" customHeight="1">
      <c r="B30" s="172">
        <v>12301</v>
      </c>
      <c r="C30" s="173" t="s">
        <v>468</v>
      </c>
    </row>
    <row r="31" spans="1:4" ht="45" customHeight="1">
      <c r="B31" s="172">
        <v>12302</v>
      </c>
      <c r="C31" s="173" t="s">
        <v>584</v>
      </c>
    </row>
    <row r="32" spans="1:4" ht="45" customHeight="1">
      <c r="B32" s="172">
        <v>12303</v>
      </c>
      <c r="C32" s="173" t="s">
        <v>583</v>
      </c>
    </row>
    <row r="33" spans="1:4" ht="45" customHeight="1">
      <c r="A33" s="170">
        <v>13</v>
      </c>
      <c r="C33" s="171" t="s">
        <v>582</v>
      </c>
      <c r="D33" s="175" t="s">
        <v>1422</v>
      </c>
    </row>
    <row r="34" spans="1:4" ht="45" customHeight="1">
      <c r="A34" s="170">
        <v>14</v>
      </c>
      <c r="C34" s="171" t="s">
        <v>581</v>
      </c>
      <c r="D34" s="175" t="s">
        <v>1423</v>
      </c>
    </row>
    <row r="35" spans="1:4" ht="45" customHeight="1">
      <c r="A35" s="170">
        <v>15</v>
      </c>
      <c r="C35" s="171" t="s">
        <v>580</v>
      </c>
      <c r="D35" s="175" t="s">
        <v>1424</v>
      </c>
    </row>
    <row r="36" spans="1:4" ht="45" customHeight="1">
      <c r="A36" s="170">
        <v>16</v>
      </c>
      <c r="C36" s="171" t="s">
        <v>579</v>
      </c>
      <c r="D36" s="175" t="s">
        <v>1425</v>
      </c>
    </row>
    <row r="37" spans="1:4" ht="45" customHeight="1">
      <c r="A37" s="170">
        <v>17</v>
      </c>
      <c r="C37" s="171" t="s">
        <v>1455</v>
      </c>
      <c r="D37" s="175" t="s">
        <v>1426</v>
      </c>
    </row>
    <row r="38" spans="1:4" ht="45" customHeight="1">
      <c r="B38" s="172">
        <v>17100</v>
      </c>
      <c r="C38" s="173" t="s">
        <v>379</v>
      </c>
    </row>
    <row r="39" spans="1:4" ht="45" customHeight="1">
      <c r="B39" s="172">
        <v>17101</v>
      </c>
      <c r="C39" s="173" t="s">
        <v>378</v>
      </c>
    </row>
    <row r="40" spans="1:4" ht="45" customHeight="1">
      <c r="B40" s="172">
        <v>17200</v>
      </c>
      <c r="C40" s="173" t="s">
        <v>498</v>
      </c>
    </row>
    <row r="41" spans="1:4" ht="45" customHeight="1">
      <c r="B41" s="172">
        <v>17201</v>
      </c>
      <c r="C41" s="173" t="s">
        <v>393</v>
      </c>
    </row>
    <row r="42" spans="1:4" ht="45" customHeight="1">
      <c r="B42" s="172">
        <v>17202</v>
      </c>
      <c r="C42" s="173" t="s">
        <v>1338</v>
      </c>
    </row>
    <row r="43" spans="1:4" ht="45" customHeight="1">
      <c r="B43" s="172">
        <v>17300</v>
      </c>
      <c r="C43" s="173" t="s">
        <v>377</v>
      </c>
    </row>
    <row r="44" spans="1:4" ht="45" customHeight="1">
      <c r="B44" s="172">
        <v>17301</v>
      </c>
      <c r="C44" s="173" t="s">
        <v>1136</v>
      </c>
    </row>
    <row r="45" spans="1:4" ht="45" customHeight="1">
      <c r="B45" s="172">
        <v>17400</v>
      </c>
      <c r="C45" s="173" t="s">
        <v>369</v>
      </c>
    </row>
    <row r="46" spans="1:4" ht="45" customHeight="1">
      <c r="B46" s="172">
        <v>17401</v>
      </c>
      <c r="C46" s="173" t="s">
        <v>1137</v>
      </c>
    </row>
    <row r="47" spans="1:4" ht="45" customHeight="1">
      <c r="B47" s="172">
        <v>17402</v>
      </c>
      <c r="C47" s="173" t="s">
        <v>368</v>
      </c>
    </row>
    <row r="48" spans="1:4" ht="45" customHeight="1">
      <c r="B48" s="172">
        <v>17403</v>
      </c>
      <c r="C48" s="173" t="s">
        <v>367</v>
      </c>
    </row>
    <row r="49" spans="1:4" ht="45" customHeight="1">
      <c r="B49" s="172">
        <v>17500</v>
      </c>
      <c r="C49" s="173" t="s">
        <v>366</v>
      </c>
    </row>
    <row r="50" spans="1:4" ht="45" customHeight="1">
      <c r="B50" s="172">
        <v>17501</v>
      </c>
      <c r="C50" s="173" t="s">
        <v>1138</v>
      </c>
    </row>
    <row r="51" spans="1:4" ht="45" customHeight="1">
      <c r="A51" s="170">
        <v>18</v>
      </c>
      <c r="C51" s="171" t="s">
        <v>578</v>
      </c>
      <c r="D51" s="175" t="s">
        <v>1427</v>
      </c>
    </row>
    <row r="52" spans="1:4" ht="45" customHeight="1">
      <c r="B52" s="172">
        <v>18100</v>
      </c>
      <c r="C52" s="173" t="s">
        <v>577</v>
      </c>
    </row>
    <row r="53" spans="1:4" ht="45" customHeight="1">
      <c r="B53" s="172">
        <v>18101</v>
      </c>
      <c r="C53" s="173" t="s">
        <v>577</v>
      </c>
    </row>
    <row r="54" spans="1:4" ht="45" customHeight="1">
      <c r="B54" s="172">
        <v>18102</v>
      </c>
      <c r="C54" s="173" t="s">
        <v>1135</v>
      </c>
    </row>
    <row r="55" spans="1:4" ht="45" customHeight="1">
      <c r="A55" s="170">
        <v>2</v>
      </c>
      <c r="C55" s="171" t="s">
        <v>576</v>
      </c>
      <c r="D55" s="176" t="s">
        <v>1219</v>
      </c>
    </row>
    <row r="56" spans="1:4" ht="45" customHeight="1">
      <c r="A56" s="170">
        <v>21</v>
      </c>
      <c r="C56" s="171" t="s">
        <v>575</v>
      </c>
      <c r="D56" s="175" t="s">
        <v>1428</v>
      </c>
    </row>
    <row r="57" spans="1:4" ht="45" customHeight="1">
      <c r="A57" s="170">
        <v>22</v>
      </c>
      <c r="C57" s="171" t="s">
        <v>574</v>
      </c>
      <c r="D57" s="175" t="s">
        <v>1429</v>
      </c>
    </row>
    <row r="58" spans="1:4" ht="45" customHeight="1">
      <c r="A58" s="170">
        <v>23</v>
      </c>
      <c r="C58" s="171" t="s">
        <v>573</v>
      </c>
      <c r="D58" s="175" t="s">
        <v>1430</v>
      </c>
    </row>
    <row r="59" spans="1:4" ht="66" customHeight="1">
      <c r="A59" s="170">
        <v>24</v>
      </c>
      <c r="C59" s="171" t="s">
        <v>572</v>
      </c>
      <c r="D59" s="175" t="s">
        <v>1432</v>
      </c>
    </row>
    <row r="60" spans="1:4" ht="45" customHeight="1">
      <c r="A60" s="170">
        <v>25</v>
      </c>
      <c r="C60" s="171" t="s">
        <v>1456</v>
      </c>
      <c r="D60" s="175" t="s">
        <v>1431</v>
      </c>
    </row>
    <row r="61" spans="1:4" ht="45" customHeight="1">
      <c r="A61" s="170">
        <v>3</v>
      </c>
      <c r="C61" s="171" t="s">
        <v>571</v>
      </c>
      <c r="D61" s="177" t="s">
        <v>1166</v>
      </c>
    </row>
    <row r="62" spans="1:4" ht="45" customHeight="1">
      <c r="A62" s="170">
        <v>31</v>
      </c>
      <c r="C62" s="171" t="s">
        <v>1220</v>
      </c>
      <c r="D62" s="175" t="s">
        <v>1433</v>
      </c>
    </row>
    <row r="63" spans="1:4" ht="45" customHeight="1">
      <c r="B63" s="172">
        <v>31100</v>
      </c>
      <c r="C63" s="173" t="s">
        <v>565</v>
      </c>
    </row>
    <row r="64" spans="1:4" ht="45" customHeight="1">
      <c r="B64" s="172">
        <v>31101</v>
      </c>
      <c r="C64" s="173" t="s">
        <v>1339</v>
      </c>
    </row>
    <row r="65" spans="1:4" ht="45" customHeight="1">
      <c r="B65" s="172">
        <v>31102</v>
      </c>
      <c r="C65" s="173" t="s">
        <v>564</v>
      </c>
    </row>
    <row r="66" spans="1:4" ht="63.75">
      <c r="A66" s="170">
        <v>4</v>
      </c>
      <c r="C66" s="171" t="s">
        <v>563</v>
      </c>
      <c r="D66" s="176" t="s">
        <v>1221</v>
      </c>
    </row>
    <row r="67" spans="1:4" ht="45" customHeight="1">
      <c r="A67" s="170">
        <v>41</v>
      </c>
      <c r="C67" s="171" t="s">
        <v>562</v>
      </c>
      <c r="D67" s="175" t="s">
        <v>1434</v>
      </c>
    </row>
    <row r="68" spans="1:4" ht="45" customHeight="1">
      <c r="A68" s="170">
        <v>42</v>
      </c>
      <c r="C68" s="171" t="s">
        <v>561</v>
      </c>
      <c r="D68" s="175" t="s">
        <v>1435</v>
      </c>
    </row>
    <row r="69" spans="1:4" ht="45" customHeight="1">
      <c r="A69" s="170">
        <v>43</v>
      </c>
      <c r="C69" s="171" t="s">
        <v>560</v>
      </c>
      <c r="D69" s="175" t="s">
        <v>1436</v>
      </c>
    </row>
    <row r="70" spans="1:4" ht="45" customHeight="1">
      <c r="B70" s="172">
        <v>43100</v>
      </c>
      <c r="C70" s="173" t="s">
        <v>559</v>
      </c>
    </row>
    <row r="71" spans="1:4" ht="45" customHeight="1">
      <c r="B71" s="172">
        <v>43101</v>
      </c>
      <c r="C71" s="173" t="s">
        <v>558</v>
      </c>
    </row>
    <row r="72" spans="1:4" ht="45" customHeight="1">
      <c r="B72" s="172">
        <v>43102</v>
      </c>
      <c r="C72" s="173" t="s">
        <v>557</v>
      </c>
    </row>
    <row r="73" spans="1:4" ht="45" customHeight="1">
      <c r="B73" s="172">
        <v>43103</v>
      </c>
      <c r="C73" s="173" t="s">
        <v>556</v>
      </c>
    </row>
    <row r="74" spans="1:4" ht="45" customHeight="1">
      <c r="B74" s="172">
        <v>43200</v>
      </c>
      <c r="C74" s="173" t="s">
        <v>555</v>
      </c>
    </row>
    <row r="75" spans="1:4" ht="45" customHeight="1">
      <c r="B75" s="172">
        <v>43201</v>
      </c>
      <c r="C75" s="173" t="s">
        <v>1340</v>
      </c>
    </row>
    <row r="76" spans="1:4" ht="45" customHeight="1">
      <c r="B76" s="172">
        <v>43202</v>
      </c>
      <c r="C76" s="173" t="s">
        <v>554</v>
      </c>
    </row>
    <row r="77" spans="1:4" ht="45" customHeight="1">
      <c r="B77" s="172">
        <v>43203</v>
      </c>
      <c r="C77" s="173" t="s">
        <v>553</v>
      </c>
    </row>
    <row r="78" spans="1:4" ht="45" customHeight="1">
      <c r="B78" s="172">
        <v>43204</v>
      </c>
      <c r="C78" s="173" t="s">
        <v>552</v>
      </c>
    </row>
    <row r="79" spans="1:4" ht="45" customHeight="1">
      <c r="B79" s="172">
        <v>43300</v>
      </c>
      <c r="C79" s="173" t="s">
        <v>551</v>
      </c>
    </row>
    <row r="80" spans="1:4" ht="45" customHeight="1">
      <c r="B80" s="172">
        <v>43301</v>
      </c>
      <c r="C80" s="173" t="s">
        <v>550</v>
      </c>
    </row>
    <row r="81" spans="2:3" ht="45" customHeight="1">
      <c r="B81" s="172">
        <v>43302</v>
      </c>
      <c r="C81" s="173" t="s">
        <v>549</v>
      </c>
    </row>
    <row r="82" spans="2:3" ht="45" customHeight="1">
      <c r="B82" s="172">
        <v>43303</v>
      </c>
      <c r="C82" s="173" t="s">
        <v>1341</v>
      </c>
    </row>
    <row r="83" spans="2:3" ht="45" customHeight="1">
      <c r="B83" s="172">
        <v>43304</v>
      </c>
      <c r="C83" s="173" t="s">
        <v>548</v>
      </c>
    </row>
    <row r="84" spans="2:3" ht="45" customHeight="1">
      <c r="B84" s="172">
        <v>43305</v>
      </c>
      <c r="C84" s="173" t="s">
        <v>547</v>
      </c>
    </row>
    <row r="85" spans="2:3" ht="45" customHeight="1">
      <c r="B85" s="172">
        <v>43306</v>
      </c>
      <c r="C85" s="173" t="s">
        <v>546</v>
      </c>
    </row>
    <row r="86" spans="2:3" ht="45" customHeight="1">
      <c r="B86" s="172">
        <v>43400</v>
      </c>
      <c r="C86" s="173" t="s">
        <v>545</v>
      </c>
    </row>
    <row r="87" spans="2:3" ht="45" customHeight="1">
      <c r="B87" s="172">
        <v>43401</v>
      </c>
      <c r="C87" s="173" t="s">
        <v>544</v>
      </c>
    </row>
    <row r="88" spans="2:3" ht="45" customHeight="1">
      <c r="B88" s="172">
        <v>43402</v>
      </c>
      <c r="C88" s="173" t="s">
        <v>543</v>
      </c>
    </row>
    <row r="89" spans="2:3" ht="45" customHeight="1">
      <c r="B89" s="172">
        <v>43403</v>
      </c>
      <c r="C89" s="173" t="s">
        <v>542</v>
      </c>
    </row>
    <row r="90" spans="2:3" ht="45" customHeight="1">
      <c r="B90" s="172">
        <v>43404</v>
      </c>
      <c r="C90" s="173" t="s">
        <v>541</v>
      </c>
    </row>
    <row r="91" spans="2:3" ht="45" customHeight="1">
      <c r="B91" s="172">
        <v>43405</v>
      </c>
      <c r="C91" s="173" t="s">
        <v>540</v>
      </c>
    </row>
    <row r="92" spans="2:3" ht="45" customHeight="1">
      <c r="B92" s="172">
        <v>43406</v>
      </c>
      <c r="C92" s="173" t="s">
        <v>539</v>
      </c>
    </row>
    <row r="93" spans="2:3" ht="45" customHeight="1">
      <c r="B93" s="172">
        <v>43407</v>
      </c>
      <c r="C93" s="173" t="s">
        <v>538</v>
      </c>
    </row>
    <row r="94" spans="2:3" ht="45" customHeight="1">
      <c r="B94" s="172">
        <v>43408</v>
      </c>
      <c r="C94" s="173" t="s">
        <v>637</v>
      </c>
    </row>
    <row r="95" spans="2:3" ht="45" customHeight="1">
      <c r="B95" s="172">
        <v>43409</v>
      </c>
      <c r="C95" s="173" t="s">
        <v>537</v>
      </c>
    </row>
    <row r="96" spans="2:3" ht="45" customHeight="1">
      <c r="B96" s="172">
        <v>43410</v>
      </c>
      <c r="C96" s="173" t="s">
        <v>536</v>
      </c>
    </row>
    <row r="97" spans="2:3" ht="45" customHeight="1">
      <c r="B97" s="172">
        <v>43500</v>
      </c>
      <c r="C97" s="173" t="s">
        <v>535</v>
      </c>
    </row>
    <row r="98" spans="2:3" ht="45" customHeight="1">
      <c r="B98" s="172">
        <v>43501</v>
      </c>
      <c r="C98" s="173" t="s">
        <v>534</v>
      </c>
    </row>
    <row r="99" spans="2:3" ht="45" customHeight="1">
      <c r="B99" s="172">
        <v>43502</v>
      </c>
      <c r="C99" s="173" t="s">
        <v>533</v>
      </c>
    </row>
    <row r="100" spans="2:3" ht="45" customHeight="1">
      <c r="B100" s="172">
        <v>43503</v>
      </c>
      <c r="C100" s="173" t="s">
        <v>532</v>
      </c>
    </row>
    <row r="101" spans="2:3" ht="45" customHeight="1">
      <c r="B101" s="172">
        <v>43504</v>
      </c>
      <c r="C101" s="173" t="s">
        <v>531</v>
      </c>
    </row>
    <row r="102" spans="2:3" ht="45" customHeight="1">
      <c r="B102" s="172">
        <v>43505</v>
      </c>
      <c r="C102" s="173" t="s">
        <v>530</v>
      </c>
    </row>
    <row r="103" spans="2:3" ht="45" customHeight="1">
      <c r="B103" s="172">
        <v>43506</v>
      </c>
      <c r="C103" s="173" t="s">
        <v>529</v>
      </c>
    </row>
    <row r="104" spans="2:3" ht="45" customHeight="1">
      <c r="B104" s="172">
        <v>43507</v>
      </c>
      <c r="C104" s="173" t="s">
        <v>528</v>
      </c>
    </row>
    <row r="105" spans="2:3" ht="45" customHeight="1">
      <c r="B105" s="172">
        <v>43508</v>
      </c>
      <c r="C105" s="173" t="s">
        <v>527</v>
      </c>
    </row>
    <row r="106" spans="2:3" ht="45" customHeight="1">
      <c r="B106" s="172">
        <v>43509</v>
      </c>
      <c r="C106" s="173" t="s">
        <v>526</v>
      </c>
    </row>
    <row r="107" spans="2:3" ht="45" customHeight="1">
      <c r="B107" s="172">
        <v>43600</v>
      </c>
      <c r="C107" s="173" t="s">
        <v>525</v>
      </c>
    </row>
    <row r="108" spans="2:3" ht="45" customHeight="1">
      <c r="B108" s="172">
        <v>43601</v>
      </c>
      <c r="C108" s="173" t="s">
        <v>524</v>
      </c>
    </row>
    <row r="109" spans="2:3" ht="45" customHeight="1">
      <c r="B109" s="172">
        <v>43602</v>
      </c>
      <c r="C109" s="173" t="s">
        <v>523</v>
      </c>
    </row>
    <row r="110" spans="2:3" ht="45" customHeight="1">
      <c r="B110" s="172">
        <v>43603</v>
      </c>
      <c r="C110" s="173" t="s">
        <v>522</v>
      </c>
    </row>
    <row r="111" spans="2:3" ht="45" customHeight="1">
      <c r="B111" s="172">
        <v>43700</v>
      </c>
      <c r="C111" s="173" t="s">
        <v>521</v>
      </c>
    </row>
    <row r="112" spans="2:3" ht="45" customHeight="1">
      <c r="B112" s="172">
        <v>43701</v>
      </c>
      <c r="C112" s="173" t="s">
        <v>520</v>
      </c>
    </row>
    <row r="113" spans="2:3" ht="45" customHeight="1">
      <c r="B113" s="172">
        <v>43702</v>
      </c>
      <c r="C113" s="173" t="s">
        <v>519</v>
      </c>
    </row>
    <row r="114" spans="2:3" ht="45" customHeight="1">
      <c r="B114" s="172">
        <v>43703</v>
      </c>
      <c r="C114" s="173" t="s">
        <v>518</v>
      </c>
    </row>
    <row r="115" spans="2:3" ht="45" customHeight="1">
      <c r="B115" s="172">
        <v>43704</v>
      </c>
      <c r="C115" s="173" t="s">
        <v>517</v>
      </c>
    </row>
    <row r="116" spans="2:3" ht="45" customHeight="1">
      <c r="B116" s="172">
        <v>43705</v>
      </c>
      <c r="C116" s="173" t="s">
        <v>516</v>
      </c>
    </row>
    <row r="117" spans="2:3" ht="45" customHeight="1">
      <c r="B117" s="172">
        <v>43706</v>
      </c>
      <c r="C117" s="173" t="s">
        <v>515</v>
      </c>
    </row>
    <row r="118" spans="2:3" ht="45" customHeight="1">
      <c r="B118" s="172">
        <v>43707</v>
      </c>
      <c r="C118" s="173" t="s">
        <v>514</v>
      </c>
    </row>
    <row r="119" spans="2:3" ht="45" customHeight="1">
      <c r="B119" s="172">
        <v>43708</v>
      </c>
      <c r="C119" s="173" t="s">
        <v>513</v>
      </c>
    </row>
    <row r="120" spans="2:3" ht="45" customHeight="1">
      <c r="B120" s="172">
        <v>43709</v>
      </c>
      <c r="C120" s="173" t="s">
        <v>512</v>
      </c>
    </row>
    <row r="121" spans="2:3" ht="45" customHeight="1">
      <c r="B121" s="172">
        <v>43710</v>
      </c>
      <c r="C121" s="173" t="s">
        <v>511</v>
      </c>
    </row>
    <row r="122" spans="2:3" ht="45" customHeight="1">
      <c r="B122" s="172">
        <v>43711</v>
      </c>
      <c r="C122" s="173" t="s">
        <v>510</v>
      </c>
    </row>
    <row r="123" spans="2:3" ht="45" customHeight="1">
      <c r="B123" s="172">
        <v>43712</v>
      </c>
      <c r="C123" s="173" t="s">
        <v>509</v>
      </c>
    </row>
    <row r="124" spans="2:3" ht="45" customHeight="1">
      <c r="B124" s="172">
        <v>43713</v>
      </c>
      <c r="C124" s="173" t="s">
        <v>508</v>
      </c>
    </row>
    <row r="125" spans="2:3" ht="45" customHeight="1">
      <c r="B125" s="172">
        <v>43714</v>
      </c>
      <c r="C125" s="173" t="s">
        <v>507</v>
      </c>
    </row>
    <row r="126" spans="2:3" ht="45" customHeight="1">
      <c r="B126" s="172">
        <v>43800</v>
      </c>
      <c r="C126" s="173" t="s">
        <v>506</v>
      </c>
    </row>
    <row r="127" spans="2:3" ht="45" customHeight="1">
      <c r="B127" s="172">
        <v>43801</v>
      </c>
      <c r="C127" s="173" t="s">
        <v>505</v>
      </c>
    </row>
    <row r="128" spans="2:3" ht="45" customHeight="1">
      <c r="B128" s="172">
        <v>43802</v>
      </c>
      <c r="C128" s="173" t="s">
        <v>504</v>
      </c>
    </row>
    <row r="129" spans="1:4" ht="45" customHeight="1">
      <c r="B129" s="172">
        <v>43803</v>
      </c>
      <c r="C129" s="173" t="s">
        <v>503</v>
      </c>
    </row>
    <row r="130" spans="1:4" ht="45" customHeight="1">
      <c r="B130" s="172">
        <v>43804</v>
      </c>
      <c r="C130" s="173" t="s">
        <v>502</v>
      </c>
    </row>
    <row r="131" spans="1:4" ht="45" customHeight="1">
      <c r="B131" s="172">
        <v>43805</v>
      </c>
      <c r="C131" s="173" t="s">
        <v>501</v>
      </c>
    </row>
    <row r="132" spans="1:4" ht="45" customHeight="1">
      <c r="B132" s="172">
        <v>43806</v>
      </c>
      <c r="C132" s="173" t="s">
        <v>500</v>
      </c>
    </row>
    <row r="133" spans="1:4" ht="45" customHeight="1">
      <c r="B133" s="172">
        <v>43900</v>
      </c>
      <c r="C133" s="173" t="s">
        <v>444</v>
      </c>
    </row>
    <row r="134" spans="1:4" ht="45" customHeight="1">
      <c r="B134" s="172">
        <v>43901</v>
      </c>
      <c r="C134" s="173" t="s">
        <v>443</v>
      </c>
    </row>
    <row r="135" spans="1:4" ht="45" customHeight="1">
      <c r="B135" s="172">
        <v>43902</v>
      </c>
      <c r="C135" s="173" t="s">
        <v>442</v>
      </c>
    </row>
    <row r="136" spans="1:4" ht="45" customHeight="1">
      <c r="B136" s="172">
        <v>43903</v>
      </c>
      <c r="C136" s="173" t="s">
        <v>441</v>
      </c>
    </row>
    <row r="137" spans="1:4" ht="45" customHeight="1">
      <c r="B137" s="172">
        <v>43904</v>
      </c>
      <c r="C137" s="173" t="s">
        <v>440</v>
      </c>
    </row>
    <row r="138" spans="1:4" ht="45" customHeight="1">
      <c r="B138" s="172">
        <v>43905</v>
      </c>
      <c r="C138" s="173" t="s">
        <v>1357</v>
      </c>
    </row>
    <row r="139" spans="1:4" ht="76.5">
      <c r="A139" s="170">
        <v>44</v>
      </c>
      <c r="C139" s="171" t="s">
        <v>497</v>
      </c>
      <c r="D139" s="175" t="s">
        <v>1450</v>
      </c>
    </row>
    <row r="140" spans="1:4" ht="45" customHeight="1">
      <c r="B140" s="172">
        <v>44100</v>
      </c>
      <c r="C140" s="173" t="s">
        <v>496</v>
      </c>
    </row>
    <row r="141" spans="1:4" ht="45" customHeight="1">
      <c r="B141" s="172">
        <v>44101</v>
      </c>
      <c r="C141" s="173" t="s">
        <v>495</v>
      </c>
    </row>
    <row r="142" spans="1:4" ht="45" customHeight="1">
      <c r="B142" s="172">
        <v>44102</v>
      </c>
      <c r="C142" s="173" t="s">
        <v>494</v>
      </c>
    </row>
    <row r="143" spans="1:4" ht="45" customHeight="1">
      <c r="B143" s="172">
        <v>44103</v>
      </c>
      <c r="C143" s="173" t="s">
        <v>493</v>
      </c>
    </row>
    <row r="144" spans="1:4" ht="45" customHeight="1">
      <c r="B144" s="172">
        <v>44104</v>
      </c>
      <c r="C144" s="173" t="s">
        <v>492</v>
      </c>
    </row>
    <row r="145" spans="2:3" ht="45" customHeight="1">
      <c r="B145" s="172">
        <v>44105</v>
      </c>
      <c r="C145" s="173" t="s">
        <v>491</v>
      </c>
    </row>
    <row r="146" spans="2:3" ht="45" customHeight="1">
      <c r="B146" s="172">
        <v>44106</v>
      </c>
      <c r="C146" s="173" t="s">
        <v>490</v>
      </c>
    </row>
    <row r="147" spans="2:3" ht="45" customHeight="1">
      <c r="B147" s="172">
        <v>44107</v>
      </c>
      <c r="C147" s="173" t="s">
        <v>489</v>
      </c>
    </row>
    <row r="148" spans="2:3" ht="45" customHeight="1">
      <c r="B148" s="172">
        <v>44108</v>
      </c>
      <c r="C148" s="173" t="s">
        <v>488</v>
      </c>
    </row>
    <row r="149" spans="2:3" ht="45" customHeight="1">
      <c r="B149" s="172">
        <v>44109</v>
      </c>
      <c r="C149" s="173" t="s">
        <v>487</v>
      </c>
    </row>
    <row r="150" spans="2:3" ht="45" customHeight="1">
      <c r="B150" s="172">
        <v>44110</v>
      </c>
      <c r="C150" s="173" t="s">
        <v>486</v>
      </c>
    </row>
    <row r="151" spans="2:3" ht="45" customHeight="1">
      <c r="B151" s="172">
        <v>44111</v>
      </c>
      <c r="C151" s="173" t="s">
        <v>485</v>
      </c>
    </row>
    <row r="152" spans="2:3" ht="45" customHeight="1">
      <c r="B152" s="172">
        <v>44112</v>
      </c>
      <c r="C152" s="173" t="s">
        <v>484</v>
      </c>
    </row>
    <row r="153" spans="2:3" ht="45" customHeight="1">
      <c r="B153" s="172">
        <v>44113</v>
      </c>
      <c r="C153" s="173" t="s">
        <v>483</v>
      </c>
    </row>
    <row r="154" spans="2:3" ht="45" customHeight="1">
      <c r="B154" s="172">
        <v>44114</v>
      </c>
      <c r="C154" s="173" t="s">
        <v>482</v>
      </c>
    </row>
    <row r="155" spans="2:3" ht="45" customHeight="1">
      <c r="B155" s="172">
        <v>44115</v>
      </c>
      <c r="C155" s="173" t="s">
        <v>481</v>
      </c>
    </row>
    <row r="156" spans="2:3" ht="45" customHeight="1">
      <c r="B156" s="172">
        <v>44116</v>
      </c>
      <c r="C156" s="173" t="s">
        <v>456</v>
      </c>
    </row>
    <row r="157" spans="2:3" ht="45" customHeight="1">
      <c r="B157" s="172">
        <v>44117</v>
      </c>
      <c r="C157" s="173" t="s">
        <v>480</v>
      </c>
    </row>
    <row r="158" spans="2:3" ht="45" customHeight="1">
      <c r="B158" s="172">
        <v>44200</v>
      </c>
      <c r="C158" s="173" t="s">
        <v>479</v>
      </c>
    </row>
    <row r="159" spans="2:3" ht="45" customHeight="1">
      <c r="B159" s="172">
        <v>44201</v>
      </c>
      <c r="C159" s="173" t="s">
        <v>478</v>
      </c>
    </row>
    <row r="160" spans="2:3" ht="45" customHeight="1">
      <c r="B160" s="172">
        <v>44202</v>
      </c>
      <c r="C160" s="173" t="s">
        <v>477</v>
      </c>
    </row>
    <row r="161" spans="2:3" ht="45" customHeight="1">
      <c r="B161" s="172">
        <v>44203</v>
      </c>
      <c r="C161" s="173" t="s">
        <v>476</v>
      </c>
    </row>
    <row r="162" spans="2:3" ht="45" customHeight="1">
      <c r="B162" s="172">
        <v>44204</v>
      </c>
      <c r="C162" s="173" t="s">
        <v>475</v>
      </c>
    </row>
    <row r="163" spans="2:3" ht="45" customHeight="1">
      <c r="B163" s="172">
        <v>44205</v>
      </c>
      <c r="C163" s="173" t="s">
        <v>474</v>
      </c>
    </row>
    <row r="164" spans="2:3" ht="45" customHeight="1">
      <c r="B164" s="172">
        <v>44206</v>
      </c>
      <c r="C164" s="173" t="s">
        <v>473</v>
      </c>
    </row>
    <row r="165" spans="2:3" ht="45" customHeight="1">
      <c r="B165" s="172">
        <v>44207</v>
      </c>
      <c r="C165" s="173" t="s">
        <v>472</v>
      </c>
    </row>
    <row r="166" spans="2:3" ht="45" customHeight="1">
      <c r="B166" s="172">
        <v>44208</v>
      </c>
      <c r="C166" s="173" t="s">
        <v>471</v>
      </c>
    </row>
    <row r="167" spans="2:3" ht="45" customHeight="1">
      <c r="B167" s="172">
        <v>44209</v>
      </c>
      <c r="C167" s="173" t="s">
        <v>470</v>
      </c>
    </row>
    <row r="168" spans="2:3" ht="45" customHeight="1">
      <c r="B168" s="172">
        <v>44210</v>
      </c>
      <c r="C168" s="173" t="s">
        <v>1358</v>
      </c>
    </row>
    <row r="169" spans="2:3" ht="45" customHeight="1">
      <c r="B169" s="172">
        <v>44300</v>
      </c>
      <c r="C169" s="173" t="s">
        <v>469</v>
      </c>
    </row>
    <row r="170" spans="2:3" ht="45" customHeight="1">
      <c r="B170" s="172">
        <v>44301</v>
      </c>
      <c r="C170" s="173" t="s">
        <v>468</v>
      </c>
    </row>
    <row r="171" spans="2:3" ht="45" customHeight="1">
      <c r="B171" s="172">
        <v>44302</v>
      </c>
      <c r="C171" s="173" t="s">
        <v>467</v>
      </c>
    </row>
    <row r="172" spans="2:3" ht="45" customHeight="1">
      <c r="B172" s="172">
        <v>44303</v>
      </c>
      <c r="C172" s="173" t="s">
        <v>466</v>
      </c>
    </row>
    <row r="173" spans="2:3" ht="45" customHeight="1">
      <c r="B173" s="172">
        <v>44304</v>
      </c>
      <c r="C173" s="173" t="s">
        <v>465</v>
      </c>
    </row>
    <row r="174" spans="2:3" ht="45" customHeight="1">
      <c r="B174" s="172">
        <v>44305</v>
      </c>
      <c r="C174" s="173" t="s">
        <v>464</v>
      </c>
    </row>
    <row r="175" spans="2:3" ht="45" customHeight="1">
      <c r="B175" s="172">
        <v>44306</v>
      </c>
      <c r="C175" s="173" t="s">
        <v>463</v>
      </c>
    </row>
    <row r="176" spans="2:3" ht="45" customHeight="1">
      <c r="B176" s="172">
        <v>44307</v>
      </c>
      <c r="C176" s="173" t="s">
        <v>462</v>
      </c>
    </row>
    <row r="177" spans="2:3" ht="45" customHeight="1">
      <c r="B177" s="172">
        <v>44308</v>
      </c>
      <c r="C177" s="173" t="s">
        <v>461</v>
      </c>
    </row>
    <row r="178" spans="2:3" ht="45" customHeight="1">
      <c r="B178" s="172">
        <v>44309</v>
      </c>
      <c r="C178" s="173" t="s">
        <v>460</v>
      </c>
    </row>
    <row r="179" spans="2:3" ht="45" customHeight="1">
      <c r="B179" s="172">
        <v>44310</v>
      </c>
      <c r="C179" s="173" t="s">
        <v>459</v>
      </c>
    </row>
    <row r="180" spans="2:3" ht="45" customHeight="1">
      <c r="B180" s="172">
        <v>44311</v>
      </c>
      <c r="C180" s="173" t="s">
        <v>458</v>
      </c>
    </row>
    <row r="181" spans="2:3" ht="45" customHeight="1">
      <c r="B181" s="172">
        <v>44312</v>
      </c>
      <c r="C181" s="173" t="s">
        <v>457</v>
      </c>
    </row>
    <row r="182" spans="2:3" ht="45" customHeight="1">
      <c r="B182" s="172">
        <v>44313</v>
      </c>
      <c r="C182" s="173" t="s">
        <v>456</v>
      </c>
    </row>
    <row r="183" spans="2:3" ht="45" customHeight="1">
      <c r="B183" s="172">
        <v>44400</v>
      </c>
      <c r="C183" s="173" t="s">
        <v>455</v>
      </c>
    </row>
    <row r="184" spans="2:3" ht="45" customHeight="1">
      <c r="B184" s="172">
        <v>44401</v>
      </c>
      <c r="C184" s="173" t="s">
        <v>454</v>
      </c>
    </row>
    <row r="185" spans="2:3" ht="45" customHeight="1">
      <c r="B185" s="172">
        <v>44402</v>
      </c>
      <c r="C185" s="173" t="s">
        <v>453</v>
      </c>
    </row>
    <row r="186" spans="2:3" ht="45" customHeight="1">
      <c r="B186" s="172">
        <v>44403</v>
      </c>
      <c r="C186" s="173" t="s">
        <v>452</v>
      </c>
    </row>
    <row r="187" spans="2:3" ht="45" customHeight="1">
      <c r="B187" s="172">
        <v>44404</v>
      </c>
      <c r="C187" s="173" t="s">
        <v>451</v>
      </c>
    </row>
    <row r="188" spans="2:3" ht="45" customHeight="1">
      <c r="B188" s="172">
        <v>44405</v>
      </c>
      <c r="C188" s="173" t="s">
        <v>450</v>
      </c>
    </row>
    <row r="189" spans="2:3" ht="45" customHeight="1">
      <c r="B189" s="172">
        <v>44406</v>
      </c>
      <c r="C189" s="173" t="s">
        <v>449</v>
      </c>
    </row>
    <row r="190" spans="2:3" ht="45" customHeight="1">
      <c r="B190" s="172">
        <v>44407</v>
      </c>
      <c r="C190" s="173" t="s">
        <v>448</v>
      </c>
    </row>
    <row r="191" spans="2:3" ht="45" customHeight="1">
      <c r="B191" s="172">
        <v>44408</v>
      </c>
      <c r="C191" s="173" t="s">
        <v>447</v>
      </c>
    </row>
    <row r="192" spans="2:3" ht="45" customHeight="1">
      <c r="B192" s="172">
        <v>44409</v>
      </c>
      <c r="C192" s="173" t="s">
        <v>446</v>
      </c>
    </row>
    <row r="193" spans="1:4" ht="45" customHeight="1">
      <c r="B193" s="172">
        <v>44410</v>
      </c>
      <c r="C193" s="173" t="s">
        <v>445</v>
      </c>
    </row>
    <row r="194" spans="1:4" ht="45" customHeight="1">
      <c r="A194" s="170">
        <v>45</v>
      </c>
      <c r="C194" s="171" t="s">
        <v>1457</v>
      </c>
      <c r="D194" s="175" t="s">
        <v>1437</v>
      </c>
    </row>
    <row r="195" spans="1:4" ht="45" customHeight="1">
      <c r="B195" s="172">
        <v>45100</v>
      </c>
      <c r="C195" s="173" t="s">
        <v>379</v>
      </c>
    </row>
    <row r="196" spans="1:4" ht="45" customHeight="1">
      <c r="B196" s="172">
        <v>45101</v>
      </c>
      <c r="C196" s="173" t="s">
        <v>378</v>
      </c>
    </row>
    <row r="197" spans="1:4" ht="45" customHeight="1">
      <c r="B197" s="172">
        <v>45200</v>
      </c>
      <c r="C197" s="173" t="s">
        <v>498</v>
      </c>
    </row>
    <row r="198" spans="1:4" ht="45" customHeight="1">
      <c r="B198" s="172">
        <v>45201</v>
      </c>
      <c r="C198" s="173" t="s">
        <v>393</v>
      </c>
    </row>
    <row r="199" spans="1:4" ht="45" customHeight="1">
      <c r="B199" s="172">
        <v>45202</v>
      </c>
      <c r="C199" s="173" t="s">
        <v>1338</v>
      </c>
    </row>
    <row r="200" spans="1:4" ht="45" customHeight="1">
      <c r="B200" s="172">
        <v>45300</v>
      </c>
      <c r="C200" s="173" t="s">
        <v>377</v>
      </c>
    </row>
    <row r="201" spans="1:4" ht="45" customHeight="1">
      <c r="B201" s="172">
        <v>45301</v>
      </c>
      <c r="C201" s="173" t="s">
        <v>1136</v>
      </c>
    </row>
    <row r="202" spans="1:4" ht="45" customHeight="1">
      <c r="B202" s="172">
        <v>45400</v>
      </c>
      <c r="C202" s="173" t="s">
        <v>369</v>
      </c>
    </row>
    <row r="203" spans="1:4" ht="45" customHeight="1">
      <c r="B203" s="172">
        <v>45401</v>
      </c>
      <c r="C203" s="173" t="s">
        <v>1137</v>
      </c>
    </row>
    <row r="204" spans="1:4" ht="45" customHeight="1">
      <c r="B204" s="172">
        <v>45402</v>
      </c>
      <c r="C204" s="173" t="s">
        <v>368</v>
      </c>
    </row>
    <row r="205" spans="1:4" ht="45" customHeight="1">
      <c r="B205" s="172">
        <v>45403</v>
      </c>
      <c r="C205" s="173" t="s">
        <v>367</v>
      </c>
    </row>
    <row r="206" spans="1:4" ht="45" customHeight="1">
      <c r="B206" s="172">
        <v>45500</v>
      </c>
      <c r="C206" s="173" t="s">
        <v>366</v>
      </c>
    </row>
    <row r="207" spans="1:4" ht="45" customHeight="1">
      <c r="B207" s="172">
        <v>45501</v>
      </c>
      <c r="C207" s="173" t="s">
        <v>1138</v>
      </c>
    </row>
    <row r="208" spans="1:4" ht="45" customHeight="1">
      <c r="A208" s="170">
        <v>5</v>
      </c>
      <c r="C208" s="171" t="s">
        <v>1139</v>
      </c>
      <c r="D208" s="177" t="s">
        <v>1167</v>
      </c>
    </row>
    <row r="209" spans="1:4" ht="51">
      <c r="A209" s="170">
        <v>51</v>
      </c>
      <c r="C209" s="171" t="s">
        <v>439</v>
      </c>
      <c r="D209" s="175" t="s">
        <v>1438</v>
      </c>
    </row>
    <row r="210" spans="1:4" ht="45" customHeight="1">
      <c r="B210" s="172">
        <v>51100</v>
      </c>
      <c r="C210" s="173" t="s">
        <v>438</v>
      </c>
    </row>
    <row r="211" spans="1:4" ht="45" customHeight="1">
      <c r="B211" s="172">
        <v>51101</v>
      </c>
      <c r="C211" s="173" t="s">
        <v>437</v>
      </c>
    </row>
    <row r="212" spans="1:4" ht="45" customHeight="1">
      <c r="B212" s="172">
        <v>51102</v>
      </c>
      <c r="C212" s="173" t="s">
        <v>436</v>
      </c>
    </row>
    <row r="213" spans="1:4" ht="45" customHeight="1">
      <c r="B213" s="172">
        <v>51103</v>
      </c>
      <c r="C213" s="173" t="s">
        <v>435</v>
      </c>
    </row>
    <row r="214" spans="1:4" ht="45" customHeight="1">
      <c r="B214" s="172">
        <v>51104</v>
      </c>
      <c r="C214" s="173" t="s">
        <v>434</v>
      </c>
    </row>
    <row r="215" spans="1:4" ht="45" customHeight="1">
      <c r="B215" s="172">
        <v>51105</v>
      </c>
      <c r="C215" s="173" t="s">
        <v>1359</v>
      </c>
    </row>
    <row r="216" spans="1:4" ht="45" customHeight="1">
      <c r="B216" s="172">
        <v>51106</v>
      </c>
      <c r="C216" s="173" t="s">
        <v>433</v>
      </c>
    </row>
    <row r="217" spans="1:4" ht="45" customHeight="1">
      <c r="B217" s="172">
        <v>51107</v>
      </c>
      <c r="C217" s="173" t="s">
        <v>432</v>
      </c>
    </row>
    <row r="218" spans="1:4" ht="45" customHeight="1">
      <c r="B218" s="172">
        <v>51108</v>
      </c>
      <c r="C218" s="173" t="s">
        <v>431</v>
      </c>
    </row>
    <row r="219" spans="1:4" ht="45" customHeight="1">
      <c r="B219" s="172">
        <v>51109</v>
      </c>
      <c r="C219" s="173" t="s">
        <v>1360</v>
      </c>
    </row>
    <row r="220" spans="1:4" ht="45" customHeight="1">
      <c r="B220" s="172">
        <v>51110</v>
      </c>
      <c r="C220" s="173" t="s">
        <v>430</v>
      </c>
    </row>
    <row r="221" spans="1:4" ht="45" customHeight="1">
      <c r="B221" s="172">
        <v>51200</v>
      </c>
      <c r="C221" s="173" t="s">
        <v>429</v>
      </c>
    </row>
    <row r="222" spans="1:4" ht="45" customHeight="1">
      <c r="B222" s="172">
        <v>51201</v>
      </c>
      <c r="C222" s="173" t="s">
        <v>428</v>
      </c>
    </row>
    <row r="223" spans="1:4" ht="45" customHeight="1">
      <c r="B223" s="172">
        <v>51202</v>
      </c>
      <c r="C223" s="173" t="s">
        <v>427</v>
      </c>
    </row>
    <row r="224" spans="1:4" ht="45" customHeight="1">
      <c r="B224" s="172">
        <v>51203</v>
      </c>
      <c r="C224" s="173" t="s">
        <v>426</v>
      </c>
    </row>
    <row r="225" spans="2:3" ht="45" customHeight="1">
      <c r="B225" s="172">
        <v>51204</v>
      </c>
      <c r="C225" s="173" t="s">
        <v>425</v>
      </c>
    </row>
    <row r="226" spans="2:3" ht="45" customHeight="1">
      <c r="B226" s="172">
        <v>51300</v>
      </c>
      <c r="C226" s="173" t="s">
        <v>424</v>
      </c>
    </row>
    <row r="227" spans="2:3" ht="45" customHeight="1">
      <c r="B227" s="172">
        <v>51301</v>
      </c>
      <c r="C227" s="173" t="s">
        <v>423</v>
      </c>
    </row>
    <row r="228" spans="2:3" ht="45" customHeight="1">
      <c r="B228" s="172">
        <v>51302</v>
      </c>
      <c r="C228" s="173" t="s">
        <v>422</v>
      </c>
    </row>
    <row r="229" spans="2:3" ht="45" customHeight="1">
      <c r="B229" s="172">
        <v>51303</v>
      </c>
      <c r="C229" s="173" t="s">
        <v>421</v>
      </c>
    </row>
    <row r="230" spans="2:3" ht="45" customHeight="1">
      <c r="B230" s="172">
        <v>51304</v>
      </c>
      <c r="C230" s="173" t="s">
        <v>420</v>
      </c>
    </row>
    <row r="231" spans="2:3" ht="45" customHeight="1">
      <c r="B231" s="172">
        <v>51305</v>
      </c>
      <c r="C231" s="173" t="s">
        <v>419</v>
      </c>
    </row>
    <row r="232" spans="2:3" ht="45" customHeight="1">
      <c r="B232" s="172">
        <v>51306</v>
      </c>
      <c r="C232" s="173" t="s">
        <v>418</v>
      </c>
    </row>
    <row r="233" spans="2:3" ht="45" customHeight="1">
      <c r="B233" s="172">
        <v>51307</v>
      </c>
      <c r="C233" s="173" t="s">
        <v>417</v>
      </c>
    </row>
    <row r="234" spans="2:3" ht="45" customHeight="1">
      <c r="B234" s="172">
        <v>51308</v>
      </c>
      <c r="C234" s="173" t="s">
        <v>416</v>
      </c>
    </row>
    <row r="235" spans="2:3" ht="45" customHeight="1">
      <c r="B235" s="172">
        <v>51309</v>
      </c>
      <c r="C235" s="173" t="s">
        <v>415</v>
      </c>
    </row>
    <row r="236" spans="2:3" ht="45" customHeight="1">
      <c r="B236" s="172">
        <v>51400</v>
      </c>
      <c r="C236" s="173" t="s">
        <v>414</v>
      </c>
    </row>
    <row r="237" spans="2:3" ht="45" customHeight="1">
      <c r="B237" s="172">
        <v>51401</v>
      </c>
      <c r="C237" s="173" t="s">
        <v>413</v>
      </c>
    </row>
    <row r="238" spans="2:3" ht="45" customHeight="1">
      <c r="B238" s="172">
        <v>51402</v>
      </c>
      <c r="C238" s="173" t="s">
        <v>412</v>
      </c>
    </row>
    <row r="239" spans="2:3" ht="45" customHeight="1">
      <c r="B239" s="172">
        <v>51500</v>
      </c>
      <c r="C239" s="173" t="s">
        <v>411</v>
      </c>
    </row>
    <row r="240" spans="2:3" ht="45" customHeight="1">
      <c r="B240" s="172">
        <v>51501</v>
      </c>
      <c r="C240" s="173" t="s">
        <v>410</v>
      </c>
    </row>
    <row r="241" spans="1:3" ht="45" customHeight="1">
      <c r="B241" s="172">
        <v>51502</v>
      </c>
      <c r="C241" s="173" t="s">
        <v>409</v>
      </c>
    </row>
    <row r="242" spans="1:3" ht="45" customHeight="1">
      <c r="B242" s="172">
        <v>51503</v>
      </c>
      <c r="C242" s="173" t="s">
        <v>408</v>
      </c>
    </row>
    <row r="243" spans="1:3" ht="45" customHeight="1">
      <c r="B243" s="172">
        <v>51504</v>
      </c>
      <c r="C243" s="173" t="s">
        <v>407</v>
      </c>
    </row>
    <row r="244" spans="1:3" ht="45" customHeight="1">
      <c r="B244" s="172">
        <v>51505</v>
      </c>
      <c r="C244" s="173" t="s">
        <v>406</v>
      </c>
    </row>
    <row r="245" spans="1:3" ht="45" customHeight="1">
      <c r="B245" s="172">
        <v>51506</v>
      </c>
      <c r="C245" s="173" t="s">
        <v>405</v>
      </c>
    </row>
    <row r="246" spans="1:3" ht="45" customHeight="1">
      <c r="B246" s="172">
        <v>51507</v>
      </c>
      <c r="C246" s="173" t="s">
        <v>404</v>
      </c>
    </row>
    <row r="247" spans="1:3" ht="45" customHeight="1">
      <c r="B247" s="172">
        <v>51508</v>
      </c>
      <c r="C247" s="173" t="s">
        <v>403</v>
      </c>
    </row>
    <row r="248" spans="1:3" ht="45" customHeight="1">
      <c r="B248" s="172">
        <v>51509</v>
      </c>
      <c r="C248" s="173" t="s">
        <v>402</v>
      </c>
    </row>
    <row r="249" spans="1:3" ht="45" customHeight="1">
      <c r="B249" s="172">
        <v>51510</v>
      </c>
      <c r="C249" s="173" t="s">
        <v>401</v>
      </c>
    </row>
    <row r="250" spans="1:3" ht="45" customHeight="1">
      <c r="B250" s="172">
        <v>51511</v>
      </c>
      <c r="C250" s="173" t="s">
        <v>400</v>
      </c>
    </row>
    <row r="251" spans="1:3" ht="45" customHeight="1">
      <c r="B251" s="172">
        <v>51512</v>
      </c>
      <c r="C251" s="173" t="s">
        <v>399</v>
      </c>
    </row>
    <row r="252" spans="1:3" ht="45" customHeight="1">
      <c r="B252" s="172">
        <v>51513</v>
      </c>
      <c r="C252" s="173" t="s">
        <v>398</v>
      </c>
    </row>
    <row r="253" spans="1:3" ht="45" customHeight="1">
      <c r="B253" s="172">
        <v>51514</v>
      </c>
      <c r="C253" s="173" t="s">
        <v>397</v>
      </c>
    </row>
    <row r="254" spans="1:3" ht="45" customHeight="1">
      <c r="B254" s="172">
        <v>51515</v>
      </c>
      <c r="C254" s="173" t="s">
        <v>396</v>
      </c>
    </row>
    <row r="255" spans="1:3" ht="45" customHeight="1">
      <c r="B255" s="172">
        <v>51516</v>
      </c>
      <c r="C255" s="173" t="s">
        <v>395</v>
      </c>
    </row>
    <row r="256" spans="1:3" ht="45" customHeight="1">
      <c r="A256" s="170">
        <v>52</v>
      </c>
      <c r="C256" s="171" t="s">
        <v>1140</v>
      </c>
    </row>
    <row r="257" spans="1:4" ht="45" customHeight="1">
      <c r="A257" s="170">
        <v>59</v>
      </c>
      <c r="C257" s="171" t="s">
        <v>1222</v>
      </c>
    </row>
    <row r="258" spans="1:4" ht="45" customHeight="1">
      <c r="A258" s="170">
        <v>6</v>
      </c>
      <c r="C258" s="171" t="s">
        <v>1141</v>
      </c>
      <c r="D258" s="177" t="s">
        <v>1168</v>
      </c>
    </row>
    <row r="259" spans="1:4" ht="64.5" customHeight="1">
      <c r="A259" s="170">
        <v>61</v>
      </c>
      <c r="C259" s="171" t="s">
        <v>394</v>
      </c>
      <c r="D259" s="175" t="s">
        <v>1439</v>
      </c>
    </row>
    <row r="260" spans="1:4" ht="45" customHeight="1">
      <c r="B260" s="172">
        <v>61100</v>
      </c>
      <c r="C260" s="173" t="s">
        <v>498</v>
      </c>
    </row>
    <row r="261" spans="1:4" ht="45" customHeight="1">
      <c r="B261" s="172">
        <v>61101</v>
      </c>
      <c r="C261" s="173" t="s">
        <v>1361</v>
      </c>
    </row>
    <row r="262" spans="1:4" ht="45" customHeight="1">
      <c r="B262" s="172">
        <v>61102</v>
      </c>
      <c r="C262" s="173" t="s">
        <v>393</v>
      </c>
    </row>
    <row r="263" spans="1:4" ht="45" customHeight="1">
      <c r="B263" s="172">
        <v>61103</v>
      </c>
      <c r="C263" s="173" t="s">
        <v>392</v>
      </c>
    </row>
    <row r="264" spans="1:4" ht="45" customHeight="1">
      <c r="B264" s="172">
        <v>61104</v>
      </c>
      <c r="C264" s="173" t="s">
        <v>1362</v>
      </c>
    </row>
    <row r="265" spans="1:4" ht="45" customHeight="1">
      <c r="B265" s="172">
        <v>61105</v>
      </c>
      <c r="C265" s="173" t="s">
        <v>1363</v>
      </c>
    </row>
    <row r="266" spans="1:4" ht="45" customHeight="1">
      <c r="B266" s="172">
        <v>61106</v>
      </c>
      <c r="C266" s="173" t="s">
        <v>1364</v>
      </c>
    </row>
    <row r="267" spans="1:4" ht="45" customHeight="1">
      <c r="B267" s="172">
        <v>61107</v>
      </c>
      <c r="C267" s="173" t="s">
        <v>391</v>
      </c>
    </row>
    <row r="268" spans="1:4" ht="45" customHeight="1">
      <c r="B268" s="172">
        <v>61108</v>
      </c>
      <c r="C268" s="173" t="s">
        <v>1365</v>
      </c>
    </row>
    <row r="269" spans="1:4" ht="45" customHeight="1">
      <c r="B269" s="172">
        <v>61109</v>
      </c>
      <c r="C269" s="173" t="s">
        <v>390</v>
      </c>
    </row>
    <row r="270" spans="1:4" ht="45" customHeight="1">
      <c r="B270" s="172">
        <v>61110</v>
      </c>
      <c r="C270" s="173" t="s">
        <v>389</v>
      </c>
    </row>
    <row r="271" spans="1:4" ht="45" customHeight="1">
      <c r="B271" s="172">
        <v>61200</v>
      </c>
      <c r="C271" s="173" t="s">
        <v>24</v>
      </c>
    </row>
    <row r="272" spans="1:4" ht="45" customHeight="1">
      <c r="B272" s="172">
        <v>61201</v>
      </c>
      <c r="C272" s="173" t="s">
        <v>388</v>
      </c>
    </row>
    <row r="273" spans="1:4" ht="45" customHeight="1">
      <c r="B273" s="172">
        <v>61202</v>
      </c>
      <c r="C273" s="173" t="s">
        <v>387</v>
      </c>
    </row>
    <row r="274" spans="1:4" ht="45" customHeight="1">
      <c r="B274" s="172">
        <v>61300</v>
      </c>
      <c r="C274" s="173" t="s">
        <v>1147</v>
      </c>
    </row>
    <row r="275" spans="1:4" ht="45" customHeight="1">
      <c r="B275" s="172">
        <v>61301</v>
      </c>
      <c r="C275" s="173" t="s">
        <v>386</v>
      </c>
    </row>
    <row r="276" spans="1:4" ht="45" customHeight="1">
      <c r="B276" s="172">
        <v>61302</v>
      </c>
      <c r="C276" s="173" t="s">
        <v>385</v>
      </c>
    </row>
    <row r="277" spans="1:4" ht="45" customHeight="1">
      <c r="B277" s="172">
        <v>61303</v>
      </c>
      <c r="C277" s="173" t="s">
        <v>384</v>
      </c>
    </row>
    <row r="278" spans="1:4" ht="45" customHeight="1">
      <c r="B278" s="172">
        <v>61400</v>
      </c>
      <c r="C278" s="173" t="s">
        <v>383</v>
      </c>
    </row>
    <row r="279" spans="1:4" ht="45" customHeight="1">
      <c r="B279" s="172">
        <v>61401</v>
      </c>
      <c r="C279" s="173" t="s">
        <v>382</v>
      </c>
    </row>
    <row r="280" spans="1:4" ht="45" customHeight="1">
      <c r="B280" s="172">
        <v>61402</v>
      </c>
      <c r="C280" s="173" t="s">
        <v>381</v>
      </c>
    </row>
    <row r="281" spans="1:4" ht="45" customHeight="1">
      <c r="B281" s="172">
        <v>61403</v>
      </c>
      <c r="C281" s="173" t="s">
        <v>380</v>
      </c>
    </row>
    <row r="282" spans="1:4" ht="45" customHeight="1">
      <c r="B282" s="172">
        <v>61500</v>
      </c>
      <c r="C282" s="173" t="s">
        <v>1145</v>
      </c>
    </row>
    <row r="283" spans="1:4" ht="45" customHeight="1">
      <c r="B283" s="172">
        <v>61501</v>
      </c>
      <c r="C283" s="173" t="s">
        <v>1145</v>
      </c>
    </row>
    <row r="284" spans="1:4" ht="45" customHeight="1">
      <c r="B284" s="172">
        <v>61600</v>
      </c>
      <c r="C284" s="173" t="s">
        <v>366</v>
      </c>
    </row>
    <row r="285" spans="1:4" ht="45" customHeight="1">
      <c r="B285" s="172">
        <v>61601</v>
      </c>
      <c r="C285" s="173" t="s">
        <v>365</v>
      </c>
    </row>
    <row r="286" spans="1:4" ht="45" customHeight="1">
      <c r="A286" s="170">
        <v>62</v>
      </c>
      <c r="C286" s="171" t="s">
        <v>1144</v>
      </c>
    </row>
    <row r="287" spans="1:4" ht="45" customHeight="1">
      <c r="A287" s="170">
        <v>69</v>
      </c>
      <c r="C287" s="171" t="s">
        <v>1223</v>
      </c>
    </row>
    <row r="288" spans="1:4" ht="45" customHeight="1">
      <c r="A288" s="170">
        <v>7</v>
      </c>
      <c r="C288" s="171" t="s">
        <v>1224</v>
      </c>
      <c r="D288" s="177" t="s">
        <v>1169</v>
      </c>
    </row>
    <row r="289" spans="1:4" ht="45" customHeight="1">
      <c r="A289" s="170">
        <v>71</v>
      </c>
      <c r="C289" s="171" t="s">
        <v>1227</v>
      </c>
      <c r="D289" s="175" t="s">
        <v>1440</v>
      </c>
    </row>
    <row r="290" spans="1:4" ht="45" customHeight="1">
      <c r="A290" s="170">
        <v>72</v>
      </c>
      <c r="C290" s="171" t="s">
        <v>1458</v>
      </c>
      <c r="D290" s="175" t="s">
        <v>1441</v>
      </c>
    </row>
    <row r="291" spans="1:4" ht="45" customHeight="1">
      <c r="A291" s="170">
        <v>73</v>
      </c>
      <c r="C291" s="171" t="s">
        <v>1225</v>
      </c>
      <c r="D291" s="175" t="s">
        <v>1442</v>
      </c>
    </row>
    <row r="292" spans="1:4" ht="51">
      <c r="A292" s="170">
        <v>8</v>
      </c>
      <c r="C292" s="171" t="s">
        <v>258</v>
      </c>
      <c r="D292" s="176" t="s">
        <v>1170</v>
      </c>
    </row>
    <row r="293" spans="1:4" ht="45" customHeight="1">
      <c r="A293" s="170">
        <v>81</v>
      </c>
      <c r="C293" s="171" t="s">
        <v>259</v>
      </c>
      <c r="D293" s="175" t="s">
        <v>1451</v>
      </c>
    </row>
    <row r="294" spans="1:4" ht="45" customHeight="1">
      <c r="B294" s="172">
        <v>81100</v>
      </c>
      <c r="C294" s="173" t="s">
        <v>1148</v>
      </c>
    </row>
    <row r="295" spans="1:4" ht="45" customHeight="1">
      <c r="B295" s="172">
        <v>81101</v>
      </c>
      <c r="C295" s="173" t="s">
        <v>362</v>
      </c>
    </row>
    <row r="296" spans="1:4" ht="45" customHeight="1">
      <c r="B296" s="172">
        <v>81102</v>
      </c>
      <c r="C296" s="173" t="s">
        <v>361</v>
      </c>
    </row>
    <row r="297" spans="1:4" ht="45" customHeight="1">
      <c r="A297" s="170">
        <v>82</v>
      </c>
      <c r="C297" s="171" t="s">
        <v>265</v>
      </c>
      <c r="D297" s="175" t="s">
        <v>1444</v>
      </c>
    </row>
    <row r="298" spans="1:4" ht="45" customHeight="1">
      <c r="B298" s="172">
        <v>82100</v>
      </c>
      <c r="C298" s="173" t="s">
        <v>1366</v>
      </c>
    </row>
    <row r="299" spans="1:4" ht="45" customHeight="1">
      <c r="B299" s="172">
        <v>82101</v>
      </c>
      <c r="C299" s="173" t="s">
        <v>359</v>
      </c>
    </row>
    <row r="300" spans="1:4" ht="45" customHeight="1">
      <c r="B300" s="172">
        <v>82102</v>
      </c>
      <c r="C300" s="173" t="s">
        <v>358</v>
      </c>
    </row>
    <row r="301" spans="1:4" ht="45" customHeight="1">
      <c r="B301" s="172">
        <v>82103</v>
      </c>
      <c r="C301" s="173" t="s">
        <v>355</v>
      </c>
    </row>
    <row r="302" spans="1:4" ht="45" customHeight="1">
      <c r="B302" s="172">
        <v>82104</v>
      </c>
      <c r="C302" s="173" t="s">
        <v>357</v>
      </c>
    </row>
    <row r="303" spans="1:4" ht="45" customHeight="1">
      <c r="B303" s="172">
        <v>82105</v>
      </c>
      <c r="C303" s="173" t="s">
        <v>356</v>
      </c>
    </row>
    <row r="304" spans="1:4" ht="45" customHeight="1">
      <c r="B304" s="172">
        <v>82106</v>
      </c>
      <c r="C304" s="173" t="s">
        <v>355</v>
      </c>
    </row>
    <row r="305" spans="1:4" ht="45" customHeight="1">
      <c r="A305" s="170">
        <v>83</v>
      </c>
      <c r="C305" s="171" t="s">
        <v>270</v>
      </c>
      <c r="D305" s="175" t="s">
        <v>1443</v>
      </c>
    </row>
    <row r="306" spans="1:4" ht="45" customHeight="1">
      <c r="B306" s="172">
        <v>83100</v>
      </c>
      <c r="C306" s="173" t="s">
        <v>1159</v>
      </c>
    </row>
    <row r="307" spans="1:4" ht="45" customHeight="1">
      <c r="B307" s="172">
        <v>83101</v>
      </c>
      <c r="C307" s="173" t="s">
        <v>1159</v>
      </c>
    </row>
    <row r="308" spans="1:4" ht="45" customHeight="1">
      <c r="A308" s="170">
        <v>9</v>
      </c>
      <c r="C308" s="171" t="s">
        <v>354</v>
      </c>
      <c r="D308" s="176" t="s">
        <v>1171</v>
      </c>
    </row>
    <row r="309" spans="1:4" ht="45" customHeight="1">
      <c r="A309" s="170">
        <v>91</v>
      </c>
      <c r="C309" s="171" t="s">
        <v>353</v>
      </c>
      <c r="D309" s="175" t="s">
        <v>1445</v>
      </c>
    </row>
    <row r="310" spans="1:4" ht="45" customHeight="1">
      <c r="A310" s="170">
        <v>92</v>
      </c>
      <c r="C310" s="171" t="s">
        <v>352</v>
      </c>
      <c r="D310" s="175" t="s">
        <v>1446</v>
      </c>
    </row>
    <row r="311" spans="1:4" ht="45" customHeight="1">
      <c r="A311" s="170">
        <v>93</v>
      </c>
      <c r="C311" s="171" t="s">
        <v>157</v>
      </c>
      <c r="D311" s="175" t="s">
        <v>1447</v>
      </c>
    </row>
    <row r="312" spans="1:4" ht="45" customHeight="1">
      <c r="B312" s="172">
        <v>93100</v>
      </c>
      <c r="C312" s="173" t="s">
        <v>1146</v>
      </c>
    </row>
    <row r="313" spans="1:4" ht="45" customHeight="1">
      <c r="B313" s="172">
        <v>93101</v>
      </c>
      <c r="C313" s="173" t="s">
        <v>364</v>
      </c>
    </row>
    <row r="314" spans="1:4" ht="45" customHeight="1">
      <c r="B314" s="172">
        <v>93102</v>
      </c>
      <c r="C314" s="173" t="s">
        <v>363</v>
      </c>
    </row>
    <row r="315" spans="1:4" ht="45" customHeight="1">
      <c r="B315" s="172">
        <v>93103</v>
      </c>
      <c r="C315" s="173" t="s">
        <v>1142</v>
      </c>
    </row>
    <row r="316" spans="1:4" ht="45" customHeight="1">
      <c r="B316" s="172">
        <v>93104</v>
      </c>
      <c r="C316" s="173" t="s">
        <v>1143</v>
      </c>
    </row>
    <row r="317" spans="1:4" ht="45" customHeight="1">
      <c r="A317" s="170">
        <v>94</v>
      </c>
      <c r="C317" s="171" t="s">
        <v>163</v>
      </c>
      <c r="D317" s="175" t="s">
        <v>1448</v>
      </c>
    </row>
    <row r="318" spans="1:4" ht="45" customHeight="1">
      <c r="B318" s="172">
        <v>94100</v>
      </c>
      <c r="C318" s="173" t="s">
        <v>376</v>
      </c>
    </row>
    <row r="319" spans="1:4" ht="45" customHeight="1">
      <c r="B319" s="172">
        <v>94101</v>
      </c>
      <c r="C319" s="173" t="s">
        <v>1154</v>
      </c>
    </row>
    <row r="320" spans="1:4" ht="45" customHeight="1">
      <c r="B320" s="172">
        <v>94102</v>
      </c>
      <c r="C320" s="173" t="s">
        <v>1155</v>
      </c>
    </row>
    <row r="321" spans="1:4" ht="45" customHeight="1">
      <c r="B321" s="172">
        <v>94200</v>
      </c>
      <c r="C321" s="173" t="s">
        <v>375</v>
      </c>
    </row>
    <row r="322" spans="1:4" ht="45" customHeight="1">
      <c r="B322" s="172">
        <v>94201</v>
      </c>
      <c r="C322" s="173" t="s">
        <v>375</v>
      </c>
    </row>
    <row r="323" spans="1:4" ht="45" customHeight="1">
      <c r="B323" s="172">
        <v>94300</v>
      </c>
      <c r="C323" s="173" t="s">
        <v>374</v>
      </c>
    </row>
    <row r="324" spans="1:4" ht="45" customHeight="1">
      <c r="B324" s="172">
        <v>94301</v>
      </c>
      <c r="C324" s="173" t="s">
        <v>374</v>
      </c>
    </row>
    <row r="325" spans="1:4" ht="45" customHeight="1">
      <c r="A325" s="170">
        <v>95</v>
      </c>
      <c r="C325" s="171" t="s">
        <v>167</v>
      </c>
      <c r="D325" s="175" t="s">
        <v>1449</v>
      </c>
    </row>
    <row r="326" spans="1:4" ht="45" customHeight="1">
      <c r="A326" s="170">
        <v>96</v>
      </c>
      <c r="C326" s="171" t="s">
        <v>351</v>
      </c>
    </row>
    <row r="327" spans="1:4" ht="45" customHeight="1">
      <c r="B327" s="172">
        <v>96100</v>
      </c>
      <c r="C327" s="173" t="s">
        <v>1342</v>
      </c>
    </row>
    <row r="328" spans="1:4" ht="45" customHeight="1">
      <c r="B328" s="172">
        <v>96101</v>
      </c>
      <c r="C328" s="173" t="s">
        <v>1152</v>
      </c>
    </row>
    <row r="329" spans="1:4" ht="45" customHeight="1">
      <c r="B329" s="172">
        <v>96102</v>
      </c>
      <c r="C329" s="173" t="s">
        <v>1153</v>
      </c>
    </row>
    <row r="330" spans="1:4" ht="45" customHeight="1">
      <c r="B330" s="172">
        <v>96103</v>
      </c>
      <c r="C330" s="173" t="s">
        <v>725</v>
      </c>
    </row>
    <row r="331" spans="1:4" ht="63.75">
      <c r="A331" s="170">
        <v>0</v>
      </c>
      <c r="C331" s="171" t="s">
        <v>1149</v>
      </c>
      <c r="D331" s="176" t="s">
        <v>1172</v>
      </c>
    </row>
    <row r="332" spans="1:4" ht="45" customHeight="1">
      <c r="A332" s="170">
        <v>1</v>
      </c>
      <c r="C332" s="171" t="s">
        <v>1150</v>
      </c>
    </row>
    <row r="333" spans="1:4" ht="45" customHeight="1">
      <c r="B333" s="172">
        <v>1100</v>
      </c>
      <c r="C333" s="173" t="s">
        <v>373</v>
      </c>
    </row>
    <row r="334" spans="1:4" ht="45" customHeight="1">
      <c r="B334" s="172">
        <v>1101</v>
      </c>
      <c r="C334" s="173" t="s">
        <v>372</v>
      </c>
    </row>
    <row r="335" spans="1:4" ht="45" customHeight="1">
      <c r="B335" s="172">
        <v>1102</v>
      </c>
      <c r="C335" s="173" t="s">
        <v>234</v>
      </c>
    </row>
    <row r="336" spans="1:4" ht="45" customHeight="1">
      <c r="B336" s="172">
        <v>1103</v>
      </c>
      <c r="C336" s="173" t="s">
        <v>371</v>
      </c>
    </row>
    <row r="337" spans="1:3" ht="45" customHeight="1">
      <c r="B337" s="172">
        <v>1104</v>
      </c>
      <c r="C337" s="173" t="s">
        <v>370</v>
      </c>
    </row>
    <row r="338" spans="1:3" ht="45" customHeight="1">
      <c r="A338" s="170">
        <v>2</v>
      </c>
      <c r="C338" s="171" t="s">
        <v>1151</v>
      </c>
    </row>
  </sheetData>
  <sheetProtection password="D38D" sheet="1" objects="1" scenarios="1"/>
  <pageMargins left="1.1023622047244095" right="0.31496062992125984" top="0.59055118110236227" bottom="0.59055118110236227" header="0.31496062992125984" footer="0.31496062992125984"/>
  <pageSetup paperSize="5" orientation="landscape" r:id="rId1"/>
  <headerFooter>
    <oddFooter>&amp;RPágina &amp;P de &amp;N, &amp;D</oddFooter>
  </headerFooter>
  <drawing r:id="rId2"/>
  <legacyDrawing r:id="rId3"/>
  <tableParts count="1">
    <tablePart r:id="rId4"/>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theme="5" tint="0.39997558519241921"/>
  </sheetPr>
  <dimension ref="A1:F144"/>
  <sheetViews>
    <sheetView zoomScaleNormal="100" workbookViewId="0">
      <selection activeCell="A2" sqref="A2"/>
    </sheetView>
  </sheetViews>
  <sheetFormatPr baseColWidth="10" defaultColWidth="0" defaultRowHeight="15" customHeight="1" zeroHeight="1"/>
  <cols>
    <col min="1" max="1" width="2.5703125" style="409" bestFit="1" customWidth="1"/>
    <col min="2" max="2" width="3.28515625" style="409" bestFit="1" customWidth="1"/>
    <col min="3" max="3" width="3" style="5" bestFit="1" customWidth="1"/>
    <col min="4" max="4" width="52.42578125" style="7" customWidth="1"/>
    <col min="5" max="5" width="99.85546875" style="3" customWidth="1"/>
    <col min="6" max="6" width="0.140625" style="3" customWidth="1"/>
    <col min="7" max="16384" width="11.42578125" style="3" hidden="1"/>
  </cols>
  <sheetData>
    <row r="1" spans="1:5" s="11" customFormat="1" ht="30" customHeight="1">
      <c r="A1" s="13" t="s">
        <v>638</v>
      </c>
      <c r="B1" s="13" t="s">
        <v>605</v>
      </c>
      <c r="C1" s="13" t="s">
        <v>606</v>
      </c>
      <c r="D1" s="14" t="s">
        <v>609</v>
      </c>
      <c r="E1" s="13" t="s">
        <v>664</v>
      </c>
    </row>
    <row r="2" spans="1:5" ht="90" customHeight="1">
      <c r="A2" s="405">
        <v>1</v>
      </c>
      <c r="B2" s="405">
        <v>0</v>
      </c>
      <c r="C2" s="4">
        <v>0</v>
      </c>
      <c r="D2" s="6" t="s">
        <v>639</v>
      </c>
      <c r="E2" s="20" t="s">
        <v>1369</v>
      </c>
    </row>
    <row r="3" spans="1:5" ht="90" customHeight="1">
      <c r="A3" s="405">
        <v>1</v>
      </c>
      <c r="B3" s="405">
        <v>1</v>
      </c>
      <c r="C3" s="4">
        <v>0</v>
      </c>
      <c r="D3" s="9" t="s">
        <v>640</v>
      </c>
      <c r="E3" s="17" t="s">
        <v>673</v>
      </c>
    </row>
    <row r="4" spans="1:5" ht="90" customHeight="1">
      <c r="A4" s="406">
        <v>1</v>
      </c>
      <c r="B4" s="406">
        <v>1</v>
      </c>
      <c r="C4" s="380">
        <v>1</v>
      </c>
      <c r="D4" s="381" t="s">
        <v>1460</v>
      </c>
      <c r="E4" s="17" t="s">
        <v>1461</v>
      </c>
    </row>
    <row r="5" spans="1:5" ht="90" customHeight="1">
      <c r="A5" s="406">
        <v>1</v>
      </c>
      <c r="B5" s="406">
        <v>1</v>
      </c>
      <c r="C5" s="380">
        <v>2</v>
      </c>
      <c r="D5" s="381" t="s">
        <v>1462</v>
      </c>
      <c r="E5" s="17" t="s">
        <v>1463</v>
      </c>
    </row>
    <row r="6" spans="1:5" ht="171" customHeight="1">
      <c r="A6" s="407">
        <v>1</v>
      </c>
      <c r="B6" s="407">
        <v>2</v>
      </c>
      <c r="C6" s="5">
        <v>0</v>
      </c>
      <c r="D6" s="7" t="s">
        <v>641</v>
      </c>
      <c r="E6" s="17" t="s">
        <v>674</v>
      </c>
    </row>
    <row r="7" spans="1:5" ht="135" customHeight="1">
      <c r="A7" s="408">
        <v>1</v>
      </c>
      <c r="B7" s="408">
        <v>2</v>
      </c>
      <c r="C7" s="382">
        <v>1</v>
      </c>
      <c r="D7" s="383" t="s">
        <v>1466</v>
      </c>
      <c r="E7" s="17" t="s">
        <v>1464</v>
      </c>
    </row>
    <row r="8" spans="1:5" ht="135" customHeight="1">
      <c r="A8" s="408">
        <v>1</v>
      </c>
      <c r="B8" s="408">
        <v>2</v>
      </c>
      <c r="C8" s="382">
        <v>2</v>
      </c>
      <c r="D8" s="383" t="s">
        <v>1465</v>
      </c>
      <c r="E8" s="17" t="s">
        <v>1467</v>
      </c>
    </row>
    <row r="9" spans="1:5" ht="135" customHeight="1">
      <c r="A9" s="408">
        <v>1</v>
      </c>
      <c r="B9" s="408">
        <v>2</v>
      </c>
      <c r="C9" s="382">
        <v>3</v>
      </c>
      <c r="D9" s="383" t="s">
        <v>1468</v>
      </c>
      <c r="E9" s="17" t="s">
        <v>1469</v>
      </c>
    </row>
    <row r="10" spans="1:5" ht="135" customHeight="1">
      <c r="A10" s="408">
        <v>1</v>
      </c>
      <c r="B10" s="408">
        <v>2</v>
      </c>
      <c r="C10" s="382">
        <v>4</v>
      </c>
      <c r="D10" s="383" t="s">
        <v>1470</v>
      </c>
      <c r="E10" s="17" t="s">
        <v>1471</v>
      </c>
    </row>
    <row r="11" spans="1:5" ht="90" customHeight="1">
      <c r="A11" s="407">
        <v>1</v>
      </c>
      <c r="B11" s="407">
        <v>3</v>
      </c>
      <c r="C11" s="5">
        <v>0</v>
      </c>
      <c r="D11" s="10" t="s">
        <v>642</v>
      </c>
      <c r="E11" s="17" t="s">
        <v>675</v>
      </c>
    </row>
    <row r="12" spans="1:5" ht="90" customHeight="1">
      <c r="A12" s="408">
        <v>1</v>
      </c>
      <c r="B12" s="408">
        <v>3</v>
      </c>
      <c r="C12" s="382">
        <v>1</v>
      </c>
      <c r="D12" s="384" t="s">
        <v>1472</v>
      </c>
      <c r="E12" s="17" t="s">
        <v>1473</v>
      </c>
    </row>
    <row r="13" spans="1:5" ht="90" customHeight="1">
      <c r="A13" s="408">
        <v>1</v>
      </c>
      <c r="B13" s="408">
        <v>3</v>
      </c>
      <c r="C13" s="382">
        <v>2</v>
      </c>
      <c r="D13" s="384" t="s">
        <v>1474</v>
      </c>
      <c r="E13" s="17" t="s">
        <v>1475</v>
      </c>
    </row>
    <row r="14" spans="1:5" ht="90" customHeight="1">
      <c r="A14" s="408">
        <v>1</v>
      </c>
      <c r="B14" s="408">
        <v>3</v>
      </c>
      <c r="C14" s="382">
        <v>3</v>
      </c>
      <c r="D14" s="384" t="s">
        <v>1479</v>
      </c>
      <c r="E14" s="17" t="s">
        <v>1476</v>
      </c>
    </row>
    <row r="15" spans="1:5" ht="90" customHeight="1">
      <c r="A15" s="408">
        <v>1</v>
      </c>
      <c r="B15" s="408">
        <v>3</v>
      </c>
      <c r="C15" s="382">
        <v>4</v>
      </c>
      <c r="D15" s="384" t="s">
        <v>1477</v>
      </c>
      <c r="E15" s="17" t="s">
        <v>1478</v>
      </c>
    </row>
    <row r="16" spans="1:5" ht="90" customHeight="1">
      <c r="A16" s="408">
        <v>1</v>
      </c>
      <c r="B16" s="408">
        <v>3</v>
      </c>
      <c r="C16" s="382">
        <v>5</v>
      </c>
      <c r="D16" s="384" t="s">
        <v>1480</v>
      </c>
      <c r="E16" s="17" t="s">
        <v>1481</v>
      </c>
    </row>
    <row r="17" spans="1:5" ht="90" customHeight="1">
      <c r="A17" s="408">
        <v>1</v>
      </c>
      <c r="B17" s="408">
        <v>3</v>
      </c>
      <c r="C17" s="382">
        <v>6</v>
      </c>
      <c r="D17" s="384" t="s">
        <v>1482</v>
      </c>
      <c r="E17" s="17" t="s">
        <v>1483</v>
      </c>
    </row>
    <row r="18" spans="1:5" ht="90" customHeight="1">
      <c r="A18" s="408">
        <v>1</v>
      </c>
      <c r="B18" s="408">
        <v>3</v>
      </c>
      <c r="C18" s="382">
        <v>7</v>
      </c>
      <c r="D18" s="384" t="s">
        <v>1484</v>
      </c>
      <c r="E18" s="17" t="s">
        <v>1485</v>
      </c>
    </row>
    <row r="19" spans="1:5" ht="90" customHeight="1">
      <c r="A19" s="408">
        <v>1</v>
      </c>
      <c r="B19" s="408">
        <v>3</v>
      </c>
      <c r="C19" s="382">
        <v>8</v>
      </c>
      <c r="D19" s="384" t="s">
        <v>1486</v>
      </c>
      <c r="E19" s="17" t="s">
        <v>1487</v>
      </c>
    </row>
    <row r="20" spans="1:5" ht="90" customHeight="1">
      <c r="A20" s="408">
        <v>1</v>
      </c>
      <c r="B20" s="408">
        <v>3</v>
      </c>
      <c r="C20" s="382">
        <v>9</v>
      </c>
      <c r="D20" s="384" t="s">
        <v>725</v>
      </c>
      <c r="E20" s="17" t="s">
        <v>1488</v>
      </c>
    </row>
    <row r="21" spans="1:5" ht="90" customHeight="1">
      <c r="A21" s="407">
        <v>1</v>
      </c>
      <c r="B21" s="407">
        <v>4</v>
      </c>
      <c r="C21" s="5">
        <v>0</v>
      </c>
      <c r="D21" s="7" t="s">
        <v>643</v>
      </c>
      <c r="E21" s="17" t="s">
        <v>669</v>
      </c>
    </row>
    <row r="22" spans="1:5" ht="90" customHeight="1">
      <c r="A22" s="408">
        <v>1</v>
      </c>
      <c r="B22" s="408">
        <v>4</v>
      </c>
      <c r="C22" s="382">
        <v>1</v>
      </c>
      <c r="D22" s="383" t="s">
        <v>1489</v>
      </c>
      <c r="E22" s="17" t="s">
        <v>1490</v>
      </c>
    </row>
    <row r="23" spans="1:5" ht="90" customHeight="1">
      <c r="A23" s="407">
        <v>1</v>
      </c>
      <c r="B23" s="407">
        <v>5</v>
      </c>
      <c r="C23" s="5">
        <v>0</v>
      </c>
      <c r="D23" s="7" t="s">
        <v>644</v>
      </c>
      <c r="E23" s="17" t="s">
        <v>670</v>
      </c>
    </row>
    <row r="24" spans="1:5" ht="90" customHeight="1">
      <c r="A24" s="408">
        <v>1</v>
      </c>
      <c r="B24" s="408">
        <v>5</v>
      </c>
      <c r="C24" s="382">
        <v>1</v>
      </c>
      <c r="D24" s="383" t="s">
        <v>1491</v>
      </c>
      <c r="E24" s="17" t="s">
        <v>1492</v>
      </c>
    </row>
    <row r="25" spans="1:5" ht="90" customHeight="1">
      <c r="A25" s="408">
        <v>1</v>
      </c>
      <c r="B25" s="408">
        <v>5</v>
      </c>
      <c r="C25" s="382">
        <v>2</v>
      </c>
      <c r="D25" s="383" t="s">
        <v>1493</v>
      </c>
      <c r="E25" s="17" t="s">
        <v>1494</v>
      </c>
    </row>
    <row r="26" spans="1:5" ht="90" customHeight="1">
      <c r="A26" s="407">
        <v>1</v>
      </c>
      <c r="B26" s="407">
        <v>6</v>
      </c>
      <c r="C26" s="5">
        <v>0</v>
      </c>
      <c r="D26" s="7" t="s">
        <v>1495</v>
      </c>
      <c r="E26" s="17" t="s">
        <v>1711</v>
      </c>
    </row>
    <row r="27" spans="1:5" ht="90" customHeight="1">
      <c r="A27" s="408">
        <v>1</v>
      </c>
      <c r="B27" s="408">
        <v>6</v>
      </c>
      <c r="C27" s="382">
        <v>1</v>
      </c>
      <c r="D27" s="383" t="s">
        <v>1496</v>
      </c>
      <c r="E27" s="17" t="s">
        <v>1497</v>
      </c>
    </row>
    <row r="28" spans="1:5" ht="90" customHeight="1">
      <c r="A28" s="408">
        <v>1</v>
      </c>
      <c r="B28" s="408">
        <v>6</v>
      </c>
      <c r="C28" s="382">
        <v>2</v>
      </c>
      <c r="D28" s="383" t="s">
        <v>1498</v>
      </c>
      <c r="E28" s="17" t="s">
        <v>1499</v>
      </c>
    </row>
    <row r="29" spans="1:5" ht="90" customHeight="1">
      <c r="A29" s="408">
        <v>1</v>
      </c>
      <c r="B29" s="408">
        <v>6</v>
      </c>
      <c r="C29" s="382">
        <v>3</v>
      </c>
      <c r="D29" s="383" t="s">
        <v>1500</v>
      </c>
      <c r="E29" s="17" t="s">
        <v>1501</v>
      </c>
    </row>
    <row r="30" spans="1:5" ht="117" customHeight="1">
      <c r="A30" s="407">
        <v>1</v>
      </c>
      <c r="B30" s="407">
        <v>7</v>
      </c>
      <c r="C30" s="5">
        <v>0</v>
      </c>
      <c r="D30" s="7" t="s">
        <v>1502</v>
      </c>
      <c r="E30" s="17" t="s">
        <v>1712</v>
      </c>
    </row>
    <row r="31" spans="1:5" ht="90" customHeight="1">
      <c r="A31" s="408">
        <v>1</v>
      </c>
      <c r="B31" s="408">
        <v>7</v>
      </c>
      <c r="C31" s="382">
        <v>1</v>
      </c>
      <c r="D31" s="383" t="s">
        <v>1503</v>
      </c>
      <c r="E31" s="17" t="s">
        <v>1504</v>
      </c>
    </row>
    <row r="32" spans="1:5" ht="90" customHeight="1">
      <c r="A32" s="408">
        <v>1</v>
      </c>
      <c r="B32" s="408">
        <v>7</v>
      </c>
      <c r="C32" s="382">
        <v>2</v>
      </c>
      <c r="D32" s="383" t="s">
        <v>1505</v>
      </c>
      <c r="E32" s="17" t="s">
        <v>1506</v>
      </c>
    </row>
    <row r="33" spans="1:5" ht="90" customHeight="1">
      <c r="A33" s="408">
        <v>1</v>
      </c>
      <c r="B33" s="408">
        <v>7</v>
      </c>
      <c r="C33" s="382">
        <v>3</v>
      </c>
      <c r="D33" s="383" t="s">
        <v>1507</v>
      </c>
      <c r="E33" s="17" t="s">
        <v>1508</v>
      </c>
    </row>
    <row r="34" spans="1:5" ht="90" customHeight="1">
      <c r="A34" s="408">
        <v>1</v>
      </c>
      <c r="B34" s="408">
        <v>7</v>
      </c>
      <c r="C34" s="382">
        <v>4</v>
      </c>
      <c r="D34" s="383" t="s">
        <v>1509</v>
      </c>
      <c r="E34" s="17" t="s">
        <v>1713</v>
      </c>
    </row>
    <row r="35" spans="1:5" ht="90" customHeight="1">
      <c r="A35" s="407">
        <v>1</v>
      </c>
      <c r="B35" s="407">
        <v>8</v>
      </c>
      <c r="C35" s="5">
        <v>0</v>
      </c>
      <c r="D35" s="7" t="s">
        <v>143</v>
      </c>
      <c r="E35" s="17" t="s">
        <v>1336</v>
      </c>
    </row>
    <row r="36" spans="1:5" ht="90" customHeight="1">
      <c r="A36" s="407">
        <v>1</v>
      </c>
      <c r="B36" s="407">
        <v>8</v>
      </c>
      <c r="C36" s="5">
        <v>1</v>
      </c>
      <c r="D36" s="7" t="s">
        <v>1510</v>
      </c>
      <c r="E36" s="17" t="s">
        <v>1714</v>
      </c>
    </row>
    <row r="37" spans="1:5" ht="90" customHeight="1">
      <c r="A37" s="408">
        <v>1</v>
      </c>
      <c r="B37" s="408">
        <v>8</v>
      </c>
      <c r="C37" s="382">
        <v>2</v>
      </c>
      <c r="D37" s="383" t="s">
        <v>1511</v>
      </c>
      <c r="E37" s="17" t="s">
        <v>1512</v>
      </c>
    </row>
    <row r="38" spans="1:5" ht="90" customHeight="1">
      <c r="A38" s="408">
        <v>1</v>
      </c>
      <c r="B38" s="408">
        <v>8</v>
      </c>
      <c r="C38" s="382">
        <v>3</v>
      </c>
      <c r="D38" s="383" t="s">
        <v>1513</v>
      </c>
      <c r="E38" s="17" t="s">
        <v>1715</v>
      </c>
    </row>
    <row r="39" spans="1:5" ht="90" customHeight="1">
      <c r="A39" s="408">
        <v>1</v>
      </c>
      <c r="B39" s="408">
        <v>8</v>
      </c>
      <c r="C39" s="382">
        <v>4</v>
      </c>
      <c r="D39" s="383" t="s">
        <v>1514</v>
      </c>
      <c r="E39" s="17" t="s">
        <v>1515</v>
      </c>
    </row>
    <row r="40" spans="1:5" ht="90" customHeight="1">
      <c r="A40" s="408">
        <v>1</v>
      </c>
      <c r="B40" s="408">
        <v>8</v>
      </c>
      <c r="C40" s="382">
        <v>5</v>
      </c>
      <c r="D40" s="383" t="s">
        <v>725</v>
      </c>
      <c r="E40" s="17" t="s">
        <v>1516</v>
      </c>
    </row>
    <row r="41" spans="1:5" ht="90" customHeight="1">
      <c r="A41" s="407">
        <v>2</v>
      </c>
      <c r="B41" s="407">
        <v>0</v>
      </c>
      <c r="C41" s="5">
        <v>0</v>
      </c>
      <c r="D41" s="8" t="s">
        <v>645</v>
      </c>
      <c r="E41" s="20" t="s">
        <v>671</v>
      </c>
    </row>
    <row r="42" spans="1:5" ht="90" customHeight="1">
      <c r="A42" s="407">
        <v>2</v>
      </c>
      <c r="B42" s="407">
        <v>1</v>
      </c>
      <c r="C42" s="5">
        <v>0</v>
      </c>
      <c r="D42" s="7" t="s">
        <v>646</v>
      </c>
      <c r="E42" s="17" t="s">
        <v>1716</v>
      </c>
    </row>
    <row r="43" spans="1:5" ht="126.75" customHeight="1">
      <c r="A43" s="408">
        <v>2</v>
      </c>
      <c r="B43" s="408">
        <v>1</v>
      </c>
      <c r="C43" s="382">
        <v>1</v>
      </c>
      <c r="D43" s="383" t="s">
        <v>1517</v>
      </c>
      <c r="E43" s="17" t="s">
        <v>1519</v>
      </c>
    </row>
    <row r="44" spans="1:5" ht="90" customHeight="1">
      <c r="A44" s="408">
        <v>2</v>
      </c>
      <c r="B44" s="408">
        <v>1</v>
      </c>
      <c r="C44" s="382">
        <v>2</v>
      </c>
      <c r="D44" s="383" t="s">
        <v>1717</v>
      </c>
      <c r="E44" s="17" t="s">
        <v>1518</v>
      </c>
    </row>
    <row r="45" spans="1:5" ht="150" customHeight="1">
      <c r="A45" s="408">
        <v>2</v>
      </c>
      <c r="B45" s="408">
        <v>1</v>
      </c>
      <c r="C45" s="382">
        <v>3</v>
      </c>
      <c r="D45" s="383" t="s">
        <v>1520</v>
      </c>
      <c r="E45" s="17" t="s">
        <v>1521</v>
      </c>
    </row>
    <row r="46" spans="1:5" ht="90" customHeight="1">
      <c r="A46" s="408">
        <v>2</v>
      </c>
      <c r="B46" s="408">
        <v>1</v>
      </c>
      <c r="C46" s="382">
        <v>4</v>
      </c>
      <c r="D46" s="383" t="s">
        <v>1522</v>
      </c>
      <c r="E46" s="17" t="s">
        <v>1718</v>
      </c>
    </row>
    <row r="47" spans="1:5" ht="120.75" customHeight="1">
      <c r="A47" s="408">
        <v>2</v>
      </c>
      <c r="B47" s="408">
        <v>1</v>
      </c>
      <c r="C47" s="382">
        <v>5</v>
      </c>
      <c r="D47" s="383" t="s">
        <v>1523</v>
      </c>
      <c r="E47" s="17" t="s">
        <v>1719</v>
      </c>
    </row>
    <row r="48" spans="1:5" ht="90" customHeight="1">
      <c r="A48" s="408">
        <v>2</v>
      </c>
      <c r="B48" s="408">
        <v>1</v>
      </c>
      <c r="C48" s="382">
        <v>6</v>
      </c>
      <c r="D48" s="383" t="s">
        <v>1524</v>
      </c>
      <c r="E48" s="17" t="s">
        <v>1525</v>
      </c>
    </row>
    <row r="49" spans="1:5" ht="90" customHeight="1">
      <c r="A49" s="407">
        <v>2</v>
      </c>
      <c r="B49" s="407">
        <v>2</v>
      </c>
      <c r="C49" s="5">
        <v>0</v>
      </c>
      <c r="D49" s="7" t="s">
        <v>647</v>
      </c>
      <c r="E49" s="17" t="s">
        <v>676</v>
      </c>
    </row>
    <row r="50" spans="1:5" ht="90" customHeight="1">
      <c r="A50" s="408">
        <v>2</v>
      </c>
      <c r="B50" s="408">
        <v>2</v>
      </c>
      <c r="C50" s="382">
        <v>1</v>
      </c>
      <c r="D50" s="383" t="s">
        <v>1526</v>
      </c>
      <c r="E50" s="17" t="s">
        <v>1527</v>
      </c>
    </row>
    <row r="51" spans="1:5" ht="90" customHeight="1">
      <c r="A51" s="408">
        <v>2</v>
      </c>
      <c r="B51" s="408">
        <v>2</v>
      </c>
      <c r="C51" s="382">
        <v>2</v>
      </c>
      <c r="D51" s="383" t="s">
        <v>1528</v>
      </c>
      <c r="E51" s="17" t="s">
        <v>1529</v>
      </c>
    </row>
    <row r="52" spans="1:5" ht="90" customHeight="1">
      <c r="A52" s="408">
        <v>2</v>
      </c>
      <c r="B52" s="408">
        <v>2</v>
      </c>
      <c r="C52" s="382">
        <v>3</v>
      </c>
      <c r="D52" s="383" t="s">
        <v>1530</v>
      </c>
      <c r="E52" s="17" t="s">
        <v>1531</v>
      </c>
    </row>
    <row r="53" spans="1:5" ht="90" customHeight="1">
      <c r="A53" s="408">
        <v>2</v>
      </c>
      <c r="B53" s="408">
        <v>2</v>
      </c>
      <c r="C53" s="382">
        <v>4</v>
      </c>
      <c r="D53" s="383" t="s">
        <v>1532</v>
      </c>
      <c r="E53" s="17" t="s">
        <v>1533</v>
      </c>
    </row>
    <row r="54" spans="1:5" ht="90" customHeight="1">
      <c r="A54" s="408">
        <v>2</v>
      </c>
      <c r="B54" s="408">
        <v>2</v>
      </c>
      <c r="C54" s="382">
        <v>5</v>
      </c>
      <c r="D54" s="383" t="s">
        <v>1534</v>
      </c>
      <c r="E54" s="17" t="s">
        <v>1535</v>
      </c>
    </row>
    <row r="55" spans="1:5" ht="90" customHeight="1">
      <c r="A55" s="408">
        <v>2</v>
      </c>
      <c r="B55" s="408">
        <v>2</v>
      </c>
      <c r="C55" s="382">
        <v>6</v>
      </c>
      <c r="D55" s="383" t="s">
        <v>1536</v>
      </c>
      <c r="E55" s="17" t="s">
        <v>1720</v>
      </c>
    </row>
    <row r="56" spans="1:5" ht="90" customHeight="1">
      <c r="A56" s="408">
        <v>2</v>
      </c>
      <c r="B56" s="408">
        <v>2</v>
      </c>
      <c r="C56" s="382">
        <v>7</v>
      </c>
      <c r="D56" s="383" t="s">
        <v>1537</v>
      </c>
      <c r="E56" s="17" t="s">
        <v>1538</v>
      </c>
    </row>
    <row r="57" spans="1:5" ht="108.75" customHeight="1">
      <c r="A57" s="407">
        <v>2</v>
      </c>
      <c r="B57" s="407">
        <v>3</v>
      </c>
      <c r="C57" s="5">
        <v>0</v>
      </c>
      <c r="D57" s="7" t="s">
        <v>648</v>
      </c>
      <c r="E57" s="17" t="s">
        <v>1721</v>
      </c>
    </row>
    <row r="58" spans="1:5" ht="90" customHeight="1">
      <c r="A58" s="408">
        <v>2</v>
      </c>
      <c r="B58" s="408">
        <v>3</v>
      </c>
      <c r="C58" s="382">
        <v>1</v>
      </c>
      <c r="D58" s="383" t="s">
        <v>1539</v>
      </c>
      <c r="E58" s="17" t="s">
        <v>1722</v>
      </c>
    </row>
    <row r="59" spans="1:5" ht="90" customHeight="1">
      <c r="A59" s="408">
        <v>2</v>
      </c>
      <c r="B59" s="408">
        <v>3</v>
      </c>
      <c r="C59" s="382">
        <v>2</v>
      </c>
      <c r="D59" s="383" t="s">
        <v>1723</v>
      </c>
      <c r="E59" s="17" t="s">
        <v>1540</v>
      </c>
    </row>
    <row r="60" spans="1:5" ht="90" customHeight="1">
      <c r="A60" s="408">
        <v>2</v>
      </c>
      <c r="B60" s="408">
        <v>3</v>
      </c>
      <c r="C60" s="382">
        <v>3</v>
      </c>
      <c r="D60" s="383" t="s">
        <v>1541</v>
      </c>
      <c r="E60" s="17" t="s">
        <v>1542</v>
      </c>
    </row>
    <row r="61" spans="1:5" ht="90" customHeight="1">
      <c r="A61" s="408">
        <v>2</v>
      </c>
      <c r="B61" s="408">
        <v>3</v>
      </c>
      <c r="C61" s="382">
        <v>4</v>
      </c>
      <c r="D61" s="383" t="s">
        <v>1543</v>
      </c>
      <c r="E61" s="17" t="s">
        <v>1544</v>
      </c>
    </row>
    <row r="62" spans="1:5" ht="90" customHeight="1">
      <c r="A62" s="408">
        <v>2</v>
      </c>
      <c r="B62" s="408">
        <v>3</v>
      </c>
      <c r="C62" s="382">
        <v>5</v>
      </c>
      <c r="D62" s="383" t="s">
        <v>1545</v>
      </c>
      <c r="E62" s="17" t="s">
        <v>1546</v>
      </c>
    </row>
    <row r="63" spans="1:5" ht="90" customHeight="1">
      <c r="A63" s="407">
        <v>2</v>
      </c>
      <c r="B63" s="407">
        <v>4</v>
      </c>
      <c r="C63" s="5">
        <v>0</v>
      </c>
      <c r="D63" s="7" t="s">
        <v>649</v>
      </c>
      <c r="E63" s="17" t="s">
        <v>1724</v>
      </c>
    </row>
    <row r="64" spans="1:5" ht="111.75" customHeight="1">
      <c r="A64" s="408">
        <v>2</v>
      </c>
      <c r="B64" s="408">
        <v>4</v>
      </c>
      <c r="C64" s="382">
        <v>1</v>
      </c>
      <c r="D64" s="383" t="s">
        <v>1547</v>
      </c>
      <c r="E64" s="17" t="s">
        <v>1725</v>
      </c>
    </row>
    <row r="65" spans="1:5" ht="90" customHeight="1">
      <c r="A65" s="408">
        <v>2</v>
      </c>
      <c r="B65" s="408">
        <v>4</v>
      </c>
      <c r="C65" s="382">
        <v>2</v>
      </c>
      <c r="D65" s="383" t="s">
        <v>1548</v>
      </c>
      <c r="E65" s="17" t="s">
        <v>1549</v>
      </c>
    </row>
    <row r="66" spans="1:5" ht="90" customHeight="1">
      <c r="A66" s="408">
        <v>2</v>
      </c>
      <c r="B66" s="408">
        <v>4</v>
      </c>
      <c r="C66" s="382">
        <v>3</v>
      </c>
      <c r="D66" s="383" t="s">
        <v>1550</v>
      </c>
      <c r="E66" s="17" t="s">
        <v>1551</v>
      </c>
    </row>
    <row r="67" spans="1:5" ht="90" customHeight="1">
      <c r="A67" s="408">
        <v>2</v>
      </c>
      <c r="B67" s="408">
        <v>4</v>
      </c>
      <c r="C67" s="382">
        <v>4</v>
      </c>
      <c r="D67" s="383" t="s">
        <v>1552</v>
      </c>
      <c r="E67" s="17" t="s">
        <v>1553</v>
      </c>
    </row>
    <row r="68" spans="1:5" ht="90" customHeight="1">
      <c r="A68" s="407">
        <v>2</v>
      </c>
      <c r="B68" s="407">
        <v>5</v>
      </c>
      <c r="C68" s="5">
        <v>0</v>
      </c>
      <c r="D68" s="7" t="s">
        <v>650</v>
      </c>
      <c r="E68" s="17" t="s">
        <v>1726</v>
      </c>
    </row>
    <row r="69" spans="1:5" ht="90" customHeight="1">
      <c r="A69" s="408">
        <v>2</v>
      </c>
      <c r="B69" s="408">
        <v>5</v>
      </c>
      <c r="C69" s="382">
        <v>1</v>
      </c>
      <c r="D69" s="383" t="s">
        <v>1554</v>
      </c>
      <c r="E69" s="17" t="s">
        <v>1555</v>
      </c>
    </row>
    <row r="70" spans="1:5" ht="90" customHeight="1">
      <c r="A70" s="408">
        <v>2</v>
      </c>
      <c r="B70" s="408">
        <v>5</v>
      </c>
      <c r="C70" s="382">
        <v>2</v>
      </c>
      <c r="D70" s="383" t="s">
        <v>1556</v>
      </c>
      <c r="E70" s="17" t="s">
        <v>1557</v>
      </c>
    </row>
    <row r="71" spans="1:5" ht="90" customHeight="1">
      <c r="A71" s="408">
        <v>2</v>
      </c>
      <c r="B71" s="408">
        <v>5</v>
      </c>
      <c r="C71" s="382">
        <v>3</v>
      </c>
      <c r="D71" s="383" t="s">
        <v>1558</v>
      </c>
      <c r="E71" s="17" t="s">
        <v>1559</v>
      </c>
    </row>
    <row r="72" spans="1:5" ht="90" customHeight="1">
      <c r="A72" s="408">
        <v>2</v>
      </c>
      <c r="B72" s="408">
        <v>5</v>
      </c>
      <c r="C72" s="382">
        <v>4</v>
      </c>
      <c r="D72" s="383" t="s">
        <v>1560</v>
      </c>
      <c r="E72" s="17" t="s">
        <v>1561</v>
      </c>
    </row>
    <row r="73" spans="1:5" ht="90" customHeight="1">
      <c r="A73" s="408">
        <v>2</v>
      </c>
      <c r="B73" s="408">
        <v>5</v>
      </c>
      <c r="C73" s="382">
        <v>5</v>
      </c>
      <c r="D73" s="383" t="s">
        <v>1562</v>
      </c>
      <c r="E73" s="17" t="s">
        <v>1563</v>
      </c>
    </row>
    <row r="74" spans="1:5" ht="117" customHeight="1">
      <c r="A74" s="408">
        <v>2</v>
      </c>
      <c r="B74" s="408">
        <v>5</v>
      </c>
      <c r="C74" s="382">
        <v>6</v>
      </c>
      <c r="D74" s="383" t="s">
        <v>1564</v>
      </c>
      <c r="E74" s="17" t="s">
        <v>1565</v>
      </c>
    </row>
    <row r="75" spans="1:5" ht="111" customHeight="1">
      <c r="A75" s="407">
        <v>2</v>
      </c>
      <c r="B75" s="407">
        <v>6</v>
      </c>
      <c r="C75" s="5">
        <v>0</v>
      </c>
      <c r="D75" s="7" t="s">
        <v>651</v>
      </c>
      <c r="E75" s="17" t="s">
        <v>1727</v>
      </c>
    </row>
    <row r="76" spans="1:5" ht="90" customHeight="1">
      <c r="A76" s="408">
        <v>2</v>
      </c>
      <c r="B76" s="408">
        <v>6</v>
      </c>
      <c r="C76" s="382">
        <v>1</v>
      </c>
      <c r="D76" s="383" t="s">
        <v>1566</v>
      </c>
      <c r="E76" s="17" t="s">
        <v>1728</v>
      </c>
    </row>
    <row r="77" spans="1:5" ht="90" customHeight="1">
      <c r="A77" s="408">
        <v>2</v>
      </c>
      <c r="B77" s="408">
        <v>6</v>
      </c>
      <c r="C77" s="382">
        <v>2</v>
      </c>
      <c r="D77" s="383" t="s">
        <v>1567</v>
      </c>
      <c r="E77" s="17" t="s">
        <v>1568</v>
      </c>
    </row>
    <row r="78" spans="1:5" ht="114" customHeight="1">
      <c r="A78" s="408">
        <v>2</v>
      </c>
      <c r="B78" s="408">
        <v>6</v>
      </c>
      <c r="C78" s="382">
        <v>3</v>
      </c>
      <c r="D78" s="383" t="s">
        <v>1569</v>
      </c>
      <c r="E78" s="17" t="s">
        <v>1570</v>
      </c>
    </row>
    <row r="79" spans="1:5" ht="90" customHeight="1">
      <c r="A79" s="408">
        <v>2</v>
      </c>
      <c r="B79" s="408">
        <v>6</v>
      </c>
      <c r="C79" s="382">
        <v>4</v>
      </c>
      <c r="D79" s="383" t="s">
        <v>1641</v>
      </c>
      <c r="E79" s="17" t="s">
        <v>1642</v>
      </c>
    </row>
    <row r="80" spans="1:5" ht="90" customHeight="1">
      <c r="A80" s="408">
        <v>2</v>
      </c>
      <c r="B80" s="408">
        <v>6</v>
      </c>
      <c r="C80" s="382">
        <v>5</v>
      </c>
      <c r="D80" s="383" t="s">
        <v>1643</v>
      </c>
      <c r="E80" s="17" t="s">
        <v>1644</v>
      </c>
    </row>
    <row r="81" spans="1:5" ht="90" customHeight="1">
      <c r="A81" s="408">
        <v>2</v>
      </c>
      <c r="B81" s="408">
        <v>6</v>
      </c>
      <c r="C81" s="382">
        <v>6</v>
      </c>
      <c r="D81" s="383" t="s">
        <v>1645</v>
      </c>
      <c r="E81" s="17" t="s">
        <v>1729</v>
      </c>
    </row>
    <row r="82" spans="1:5" ht="90" customHeight="1">
      <c r="A82" s="408">
        <v>2</v>
      </c>
      <c r="B82" s="408">
        <v>6</v>
      </c>
      <c r="C82" s="382">
        <v>7</v>
      </c>
      <c r="D82" s="383" t="s">
        <v>1646</v>
      </c>
      <c r="E82" s="17" t="s">
        <v>1647</v>
      </c>
    </row>
    <row r="83" spans="1:5" ht="90" customHeight="1">
      <c r="A83" s="408">
        <v>2</v>
      </c>
      <c r="B83" s="408">
        <v>6</v>
      </c>
      <c r="C83" s="382">
        <v>8</v>
      </c>
      <c r="D83" s="383" t="s">
        <v>1648</v>
      </c>
      <c r="E83" s="17" t="s">
        <v>1730</v>
      </c>
    </row>
    <row r="84" spans="1:5" ht="90" customHeight="1">
      <c r="A84" s="408">
        <v>2</v>
      </c>
      <c r="B84" s="408">
        <v>6</v>
      </c>
      <c r="C84" s="382">
        <v>9</v>
      </c>
      <c r="D84" s="383" t="s">
        <v>1731</v>
      </c>
      <c r="E84" s="17" t="s">
        <v>1732</v>
      </c>
    </row>
    <row r="85" spans="1:5" ht="90" customHeight="1">
      <c r="A85" s="407">
        <v>2</v>
      </c>
      <c r="B85" s="407">
        <v>7</v>
      </c>
      <c r="C85" s="5">
        <v>0</v>
      </c>
      <c r="D85" s="7" t="s">
        <v>652</v>
      </c>
      <c r="E85" s="17" t="s">
        <v>672</v>
      </c>
    </row>
    <row r="86" spans="1:5" ht="90" customHeight="1">
      <c r="A86" s="408">
        <v>2</v>
      </c>
      <c r="B86" s="408">
        <v>7</v>
      </c>
      <c r="C86" s="382">
        <v>1</v>
      </c>
      <c r="D86" s="383" t="s">
        <v>1649</v>
      </c>
      <c r="E86" s="17" t="s">
        <v>1733</v>
      </c>
    </row>
    <row r="87" spans="1:5" ht="90" customHeight="1">
      <c r="A87" s="407">
        <v>3</v>
      </c>
      <c r="B87" s="407">
        <v>0</v>
      </c>
      <c r="C87" s="5">
        <v>0</v>
      </c>
      <c r="D87" s="8" t="s">
        <v>653</v>
      </c>
      <c r="E87" s="20" t="s">
        <v>683</v>
      </c>
    </row>
    <row r="88" spans="1:5" ht="168.75" customHeight="1">
      <c r="A88" s="407">
        <v>3</v>
      </c>
      <c r="B88" s="407">
        <v>1</v>
      </c>
      <c r="C88" s="5">
        <v>0</v>
      </c>
      <c r="D88" s="7" t="s">
        <v>654</v>
      </c>
      <c r="E88" s="17" t="s">
        <v>1734</v>
      </c>
    </row>
    <row r="89" spans="1:5" ht="135" customHeight="1">
      <c r="A89" s="408">
        <v>3</v>
      </c>
      <c r="B89" s="408">
        <v>1</v>
      </c>
      <c r="C89" s="382">
        <v>1</v>
      </c>
      <c r="D89" s="383" t="s">
        <v>1650</v>
      </c>
      <c r="E89" s="17" t="s">
        <v>1735</v>
      </c>
    </row>
    <row r="90" spans="1:5" ht="135" customHeight="1">
      <c r="A90" s="408">
        <v>3</v>
      </c>
      <c r="B90" s="408">
        <v>1</v>
      </c>
      <c r="C90" s="382">
        <v>2</v>
      </c>
      <c r="D90" s="383" t="s">
        <v>1736</v>
      </c>
      <c r="E90" s="17" t="s">
        <v>1737</v>
      </c>
    </row>
    <row r="91" spans="1:5" ht="90" customHeight="1">
      <c r="A91" s="407">
        <v>3</v>
      </c>
      <c r="B91" s="407">
        <v>2</v>
      </c>
      <c r="C91" s="5">
        <v>0</v>
      </c>
      <c r="D91" s="7" t="s">
        <v>655</v>
      </c>
      <c r="E91" s="17" t="s">
        <v>1738</v>
      </c>
    </row>
    <row r="92" spans="1:5" ht="90" customHeight="1">
      <c r="A92" s="408">
        <v>3</v>
      </c>
      <c r="B92" s="408">
        <v>2</v>
      </c>
      <c r="C92" s="382">
        <v>1</v>
      </c>
      <c r="D92" s="383" t="s">
        <v>1651</v>
      </c>
      <c r="E92" s="17" t="s">
        <v>1652</v>
      </c>
    </row>
    <row r="93" spans="1:5" ht="90" customHeight="1">
      <c r="A93" s="408">
        <v>3</v>
      </c>
      <c r="B93" s="408">
        <v>2</v>
      </c>
      <c r="C93" s="382">
        <v>2</v>
      </c>
      <c r="D93" s="383" t="s">
        <v>1653</v>
      </c>
      <c r="E93" s="17" t="s">
        <v>1739</v>
      </c>
    </row>
    <row r="94" spans="1:5" ht="90" customHeight="1">
      <c r="A94" s="408">
        <v>3</v>
      </c>
      <c r="B94" s="408">
        <v>2</v>
      </c>
      <c r="C94" s="382">
        <v>3</v>
      </c>
      <c r="D94" s="383" t="s">
        <v>1654</v>
      </c>
      <c r="E94" s="17" t="s">
        <v>1740</v>
      </c>
    </row>
    <row r="95" spans="1:5" ht="90" customHeight="1">
      <c r="A95" s="408">
        <v>3</v>
      </c>
      <c r="B95" s="408">
        <v>2</v>
      </c>
      <c r="C95" s="382">
        <v>4</v>
      </c>
      <c r="D95" s="383" t="s">
        <v>1655</v>
      </c>
      <c r="E95" s="17" t="s">
        <v>1741</v>
      </c>
    </row>
    <row r="96" spans="1:5" ht="90" customHeight="1">
      <c r="A96" s="408">
        <v>3</v>
      </c>
      <c r="B96" s="408">
        <v>2</v>
      </c>
      <c r="C96" s="382">
        <v>5</v>
      </c>
      <c r="D96" s="383" t="s">
        <v>1656</v>
      </c>
      <c r="E96" s="17" t="s">
        <v>1657</v>
      </c>
    </row>
    <row r="97" spans="1:5" ht="90" customHeight="1">
      <c r="A97" s="408">
        <v>3</v>
      </c>
      <c r="B97" s="408">
        <v>2</v>
      </c>
      <c r="C97" s="382">
        <v>6</v>
      </c>
      <c r="D97" s="383" t="s">
        <v>1658</v>
      </c>
      <c r="E97" s="17" t="s">
        <v>1659</v>
      </c>
    </row>
    <row r="98" spans="1:5" ht="90" customHeight="1">
      <c r="A98" s="407">
        <v>3</v>
      </c>
      <c r="B98" s="407">
        <v>3</v>
      </c>
      <c r="C98" s="5">
        <v>0</v>
      </c>
      <c r="D98" s="7" t="s">
        <v>656</v>
      </c>
      <c r="E98" s="17" t="s">
        <v>677</v>
      </c>
    </row>
    <row r="99" spans="1:5" ht="129" customHeight="1">
      <c r="A99" s="408">
        <v>3</v>
      </c>
      <c r="B99" s="408">
        <v>3</v>
      </c>
      <c r="C99" s="382">
        <v>1</v>
      </c>
      <c r="D99" s="383" t="s">
        <v>1742</v>
      </c>
      <c r="E99" s="17" t="s">
        <v>1743</v>
      </c>
    </row>
    <row r="100" spans="1:5" ht="90" customHeight="1">
      <c r="A100" s="408">
        <v>3</v>
      </c>
      <c r="B100" s="408">
        <v>3</v>
      </c>
      <c r="C100" s="382">
        <v>2</v>
      </c>
      <c r="D100" s="383" t="s">
        <v>1660</v>
      </c>
      <c r="E100" s="17" t="s">
        <v>1744</v>
      </c>
    </row>
    <row r="101" spans="1:5" ht="90" customHeight="1">
      <c r="A101" s="408">
        <v>3</v>
      </c>
      <c r="B101" s="408">
        <v>3</v>
      </c>
      <c r="C101" s="382">
        <v>3</v>
      </c>
      <c r="D101" s="383" t="s">
        <v>1661</v>
      </c>
      <c r="E101" s="17" t="s">
        <v>1745</v>
      </c>
    </row>
    <row r="102" spans="1:5" ht="90" customHeight="1">
      <c r="A102" s="408">
        <v>3</v>
      </c>
      <c r="B102" s="408">
        <v>3</v>
      </c>
      <c r="C102" s="382">
        <v>4</v>
      </c>
      <c r="D102" s="383" t="s">
        <v>1662</v>
      </c>
      <c r="E102" s="17" t="s">
        <v>1746</v>
      </c>
    </row>
    <row r="103" spans="1:5" ht="90" customHeight="1">
      <c r="A103" s="408">
        <v>3</v>
      </c>
      <c r="B103" s="408">
        <v>3</v>
      </c>
      <c r="C103" s="382">
        <v>5</v>
      </c>
      <c r="D103" s="383" t="s">
        <v>1663</v>
      </c>
      <c r="E103" s="17" t="s">
        <v>1747</v>
      </c>
    </row>
    <row r="104" spans="1:5" ht="90" customHeight="1">
      <c r="A104" s="408">
        <v>3</v>
      </c>
      <c r="B104" s="408">
        <v>3</v>
      </c>
      <c r="C104" s="382">
        <v>6</v>
      </c>
      <c r="D104" s="383" t="s">
        <v>1664</v>
      </c>
      <c r="E104" s="17" t="s">
        <v>1748</v>
      </c>
    </row>
    <row r="105" spans="1:5" ht="90" customHeight="1">
      <c r="A105" s="407">
        <v>3</v>
      </c>
      <c r="B105" s="407">
        <v>4</v>
      </c>
      <c r="C105" s="5">
        <v>0</v>
      </c>
      <c r="D105" s="7" t="s">
        <v>657</v>
      </c>
      <c r="E105" s="17" t="s">
        <v>1749</v>
      </c>
    </row>
    <row r="106" spans="1:5" ht="90" customHeight="1">
      <c r="A106" s="408">
        <v>3</v>
      </c>
      <c r="B106" s="408">
        <v>4</v>
      </c>
      <c r="C106" s="382">
        <v>1</v>
      </c>
      <c r="D106" s="383" t="s">
        <v>1665</v>
      </c>
      <c r="E106" s="17" t="s">
        <v>1750</v>
      </c>
    </row>
    <row r="107" spans="1:5" ht="90" customHeight="1">
      <c r="A107" s="408">
        <v>3</v>
      </c>
      <c r="B107" s="408">
        <v>4</v>
      </c>
      <c r="C107" s="382">
        <v>2</v>
      </c>
      <c r="D107" s="383" t="s">
        <v>1666</v>
      </c>
      <c r="E107" s="17" t="s">
        <v>1751</v>
      </c>
    </row>
    <row r="108" spans="1:5" ht="90" customHeight="1">
      <c r="A108" s="408">
        <v>3</v>
      </c>
      <c r="B108" s="408">
        <v>4</v>
      </c>
      <c r="C108" s="382">
        <v>3</v>
      </c>
      <c r="D108" s="383" t="s">
        <v>1667</v>
      </c>
      <c r="E108" s="17" t="s">
        <v>1752</v>
      </c>
    </row>
    <row r="109" spans="1:5" ht="90" customHeight="1">
      <c r="A109" s="407">
        <v>3</v>
      </c>
      <c r="B109" s="407">
        <v>5</v>
      </c>
      <c r="C109" s="5">
        <v>0</v>
      </c>
      <c r="D109" s="7" t="s">
        <v>658</v>
      </c>
      <c r="E109" s="17" t="s">
        <v>1753</v>
      </c>
    </row>
    <row r="110" spans="1:5" ht="90" customHeight="1">
      <c r="A110" s="408">
        <v>3</v>
      </c>
      <c r="B110" s="408">
        <v>5</v>
      </c>
      <c r="C110" s="382">
        <v>1</v>
      </c>
      <c r="D110" s="383" t="s">
        <v>1668</v>
      </c>
      <c r="E110" s="17" t="s">
        <v>1754</v>
      </c>
    </row>
    <row r="111" spans="1:5" ht="90" customHeight="1">
      <c r="A111" s="408">
        <v>3</v>
      </c>
      <c r="B111" s="408">
        <v>5</v>
      </c>
      <c r="C111" s="382">
        <v>2</v>
      </c>
      <c r="D111" s="383" t="s">
        <v>1669</v>
      </c>
      <c r="E111" s="17" t="s">
        <v>1670</v>
      </c>
    </row>
    <row r="112" spans="1:5" ht="90" customHeight="1">
      <c r="A112" s="408">
        <v>3</v>
      </c>
      <c r="B112" s="408">
        <v>5</v>
      </c>
      <c r="C112" s="382">
        <v>3</v>
      </c>
      <c r="D112" s="383" t="s">
        <v>1671</v>
      </c>
      <c r="E112" s="17" t="s">
        <v>1755</v>
      </c>
    </row>
    <row r="113" spans="1:5" ht="90" customHeight="1">
      <c r="A113" s="408">
        <v>3</v>
      </c>
      <c r="B113" s="408">
        <v>5</v>
      </c>
      <c r="C113" s="382">
        <v>4</v>
      </c>
      <c r="D113" s="383" t="s">
        <v>1672</v>
      </c>
      <c r="E113" s="17" t="s">
        <v>1756</v>
      </c>
    </row>
    <row r="114" spans="1:5" ht="90" customHeight="1">
      <c r="A114" s="408">
        <v>3</v>
      </c>
      <c r="B114" s="408">
        <v>5</v>
      </c>
      <c r="C114" s="382">
        <v>5</v>
      </c>
      <c r="D114" s="383" t="s">
        <v>1673</v>
      </c>
      <c r="E114" s="17" t="s">
        <v>1674</v>
      </c>
    </row>
    <row r="115" spans="1:5" ht="90" customHeight="1">
      <c r="A115" s="408">
        <v>3</v>
      </c>
      <c r="B115" s="408">
        <v>5</v>
      </c>
      <c r="C115" s="382">
        <v>6</v>
      </c>
      <c r="D115" s="383" t="s">
        <v>1675</v>
      </c>
      <c r="E115" s="17" t="s">
        <v>1676</v>
      </c>
    </row>
    <row r="116" spans="1:5" ht="90" customHeight="1">
      <c r="A116" s="407">
        <v>3</v>
      </c>
      <c r="B116" s="407">
        <v>6</v>
      </c>
      <c r="C116" s="5">
        <v>0</v>
      </c>
      <c r="D116" s="7" t="s">
        <v>1757</v>
      </c>
      <c r="E116" s="17" t="s">
        <v>1337</v>
      </c>
    </row>
    <row r="117" spans="1:5" ht="90" customHeight="1">
      <c r="A117" s="408">
        <v>3</v>
      </c>
      <c r="B117" s="408">
        <v>6</v>
      </c>
      <c r="C117" s="382">
        <v>1</v>
      </c>
      <c r="D117" s="383" t="s">
        <v>1677</v>
      </c>
      <c r="E117" s="17" t="s">
        <v>1678</v>
      </c>
    </row>
    <row r="118" spans="1:5" ht="90" customHeight="1">
      <c r="A118" s="407">
        <v>3</v>
      </c>
      <c r="B118" s="407">
        <v>7</v>
      </c>
      <c r="C118" s="5">
        <v>0</v>
      </c>
      <c r="D118" s="7" t="s">
        <v>659</v>
      </c>
      <c r="E118" s="17" t="s">
        <v>678</v>
      </c>
    </row>
    <row r="119" spans="1:5" ht="90" customHeight="1">
      <c r="A119" s="408">
        <v>3</v>
      </c>
      <c r="B119" s="408">
        <v>7</v>
      </c>
      <c r="C119" s="382">
        <v>1</v>
      </c>
      <c r="D119" s="383" t="s">
        <v>1679</v>
      </c>
      <c r="E119" s="17" t="s">
        <v>1758</v>
      </c>
    </row>
    <row r="120" spans="1:5" ht="90" customHeight="1">
      <c r="A120" s="408">
        <v>3</v>
      </c>
      <c r="B120" s="408">
        <v>7</v>
      </c>
      <c r="C120" s="382">
        <v>2</v>
      </c>
      <c r="D120" s="383" t="s">
        <v>1680</v>
      </c>
      <c r="E120" s="17" t="s">
        <v>1759</v>
      </c>
    </row>
    <row r="121" spans="1:5" ht="90" customHeight="1">
      <c r="A121" s="407">
        <v>3</v>
      </c>
      <c r="B121" s="407">
        <v>8</v>
      </c>
      <c r="C121" s="5">
        <v>0</v>
      </c>
      <c r="D121" s="7" t="s">
        <v>1760</v>
      </c>
      <c r="E121" s="17" t="s">
        <v>1761</v>
      </c>
    </row>
    <row r="122" spans="1:5" ht="90" customHeight="1">
      <c r="A122" s="408">
        <v>3</v>
      </c>
      <c r="B122" s="408">
        <v>8</v>
      </c>
      <c r="C122" s="382">
        <v>1</v>
      </c>
      <c r="D122" s="383" t="s">
        <v>1681</v>
      </c>
      <c r="E122" s="17" t="s">
        <v>1762</v>
      </c>
    </row>
    <row r="123" spans="1:5" ht="90" customHeight="1">
      <c r="A123" s="408">
        <v>3</v>
      </c>
      <c r="B123" s="408">
        <v>8</v>
      </c>
      <c r="C123" s="382">
        <v>2</v>
      </c>
      <c r="D123" s="383" t="s">
        <v>1682</v>
      </c>
      <c r="E123" s="17" t="s">
        <v>1763</v>
      </c>
    </row>
    <row r="124" spans="1:5" ht="90" customHeight="1">
      <c r="A124" s="408">
        <v>3</v>
      </c>
      <c r="B124" s="408">
        <v>8</v>
      </c>
      <c r="C124" s="382">
        <v>3</v>
      </c>
      <c r="D124" s="383" t="s">
        <v>1683</v>
      </c>
      <c r="E124" s="17" t="s">
        <v>1764</v>
      </c>
    </row>
    <row r="125" spans="1:5" ht="90" customHeight="1">
      <c r="A125" s="408">
        <v>3</v>
      </c>
      <c r="B125" s="408">
        <v>8</v>
      </c>
      <c r="C125" s="382">
        <v>4</v>
      </c>
      <c r="D125" s="383" t="s">
        <v>1684</v>
      </c>
      <c r="E125" s="17" t="s">
        <v>1765</v>
      </c>
    </row>
    <row r="126" spans="1:5" ht="90" customHeight="1">
      <c r="A126" s="407">
        <v>3</v>
      </c>
      <c r="B126" s="407">
        <v>9</v>
      </c>
      <c r="C126" s="5">
        <v>0</v>
      </c>
      <c r="D126" s="7" t="s">
        <v>1766</v>
      </c>
      <c r="E126" s="17" t="s">
        <v>682</v>
      </c>
    </row>
    <row r="127" spans="1:5" ht="158.25" customHeight="1">
      <c r="A127" s="408">
        <v>3</v>
      </c>
      <c r="B127" s="408">
        <v>9</v>
      </c>
      <c r="C127" s="382">
        <v>1</v>
      </c>
      <c r="D127" s="383" t="s">
        <v>1685</v>
      </c>
      <c r="E127" s="17" t="s">
        <v>1767</v>
      </c>
    </row>
    <row r="128" spans="1:5" ht="90" customHeight="1">
      <c r="A128" s="408">
        <v>3</v>
      </c>
      <c r="B128" s="408">
        <v>9</v>
      </c>
      <c r="C128" s="382">
        <v>2</v>
      </c>
      <c r="D128" s="383" t="s">
        <v>1686</v>
      </c>
      <c r="E128" s="17" t="s">
        <v>1687</v>
      </c>
    </row>
    <row r="129" spans="1:5" ht="90" customHeight="1">
      <c r="A129" s="408">
        <v>3</v>
      </c>
      <c r="B129" s="408">
        <v>9</v>
      </c>
      <c r="C129" s="382">
        <v>3</v>
      </c>
      <c r="D129" s="383" t="s">
        <v>1688</v>
      </c>
      <c r="E129" s="17" t="s">
        <v>1768</v>
      </c>
    </row>
    <row r="130" spans="1:5" ht="90" customHeight="1">
      <c r="A130" s="407">
        <v>4</v>
      </c>
      <c r="B130" s="407">
        <v>0</v>
      </c>
      <c r="C130" s="5">
        <v>0</v>
      </c>
      <c r="D130" s="8" t="s">
        <v>1769</v>
      </c>
      <c r="E130" s="20" t="s">
        <v>684</v>
      </c>
    </row>
    <row r="131" spans="1:5" ht="90" customHeight="1">
      <c r="A131" s="407">
        <v>4</v>
      </c>
      <c r="B131" s="407">
        <v>1</v>
      </c>
      <c r="C131" s="5">
        <v>0</v>
      </c>
      <c r="D131" s="7" t="s">
        <v>660</v>
      </c>
      <c r="E131" s="17" t="s">
        <v>679</v>
      </c>
    </row>
    <row r="132" spans="1:5" ht="90" customHeight="1">
      <c r="A132" s="408">
        <v>4</v>
      </c>
      <c r="B132" s="408">
        <v>1</v>
      </c>
      <c r="C132" s="382">
        <v>1</v>
      </c>
      <c r="D132" s="383" t="s">
        <v>1689</v>
      </c>
      <c r="E132" s="17" t="s">
        <v>1770</v>
      </c>
    </row>
    <row r="133" spans="1:5" ht="90" customHeight="1">
      <c r="A133" s="408">
        <v>4</v>
      </c>
      <c r="B133" s="408">
        <v>1</v>
      </c>
      <c r="C133" s="382">
        <v>2</v>
      </c>
      <c r="D133" s="383" t="s">
        <v>1690</v>
      </c>
      <c r="E133" s="17" t="s">
        <v>1691</v>
      </c>
    </row>
    <row r="134" spans="1:5" ht="90" customHeight="1">
      <c r="A134" s="407">
        <v>4</v>
      </c>
      <c r="B134" s="407">
        <v>2</v>
      </c>
      <c r="C134" s="5">
        <v>0</v>
      </c>
      <c r="D134" s="7" t="s">
        <v>661</v>
      </c>
      <c r="E134" s="17" t="s">
        <v>680</v>
      </c>
    </row>
    <row r="135" spans="1:5" ht="90" customHeight="1">
      <c r="A135" s="408">
        <v>4</v>
      </c>
      <c r="B135" s="408">
        <v>2</v>
      </c>
      <c r="C135" s="382">
        <v>1</v>
      </c>
      <c r="D135" s="383" t="s">
        <v>1692</v>
      </c>
      <c r="E135" s="17" t="s">
        <v>1693</v>
      </c>
    </row>
    <row r="136" spans="1:5" ht="90" customHeight="1">
      <c r="A136" s="408">
        <v>4</v>
      </c>
      <c r="B136" s="408">
        <v>2</v>
      </c>
      <c r="C136" s="382">
        <v>2</v>
      </c>
      <c r="D136" s="383" t="s">
        <v>1771</v>
      </c>
      <c r="E136" s="17" t="s">
        <v>1772</v>
      </c>
    </row>
    <row r="137" spans="1:5" ht="90" customHeight="1">
      <c r="A137" s="408">
        <v>4</v>
      </c>
      <c r="B137" s="408">
        <v>2</v>
      </c>
      <c r="C137" s="382">
        <v>3</v>
      </c>
      <c r="D137" s="383" t="s">
        <v>1694</v>
      </c>
      <c r="E137" s="17" t="s">
        <v>1695</v>
      </c>
    </row>
    <row r="138" spans="1:5" ht="90" customHeight="1">
      <c r="A138" s="407">
        <v>4</v>
      </c>
      <c r="B138" s="407">
        <v>3</v>
      </c>
      <c r="C138" s="5">
        <v>0</v>
      </c>
      <c r="D138" s="7" t="s">
        <v>662</v>
      </c>
      <c r="E138" s="17" t="s">
        <v>681</v>
      </c>
    </row>
    <row r="139" spans="1:5" ht="90" customHeight="1">
      <c r="A139" s="408">
        <v>4</v>
      </c>
      <c r="B139" s="408">
        <v>3</v>
      </c>
      <c r="C139" s="382">
        <v>1</v>
      </c>
      <c r="D139" s="383" t="s">
        <v>1696</v>
      </c>
      <c r="E139" s="17" t="s">
        <v>1773</v>
      </c>
    </row>
    <row r="140" spans="1:5" ht="90" customHeight="1">
      <c r="A140" s="408">
        <v>4</v>
      </c>
      <c r="B140" s="408">
        <v>3</v>
      </c>
      <c r="C140" s="382">
        <v>2</v>
      </c>
      <c r="D140" s="383" t="s">
        <v>1697</v>
      </c>
      <c r="E140" s="17" t="s">
        <v>1698</v>
      </c>
    </row>
    <row r="141" spans="1:5" ht="90" customHeight="1">
      <c r="A141" s="408">
        <v>4</v>
      </c>
      <c r="B141" s="408">
        <v>3</v>
      </c>
      <c r="C141" s="382">
        <v>3</v>
      </c>
      <c r="D141" s="383" t="s">
        <v>1699</v>
      </c>
      <c r="E141" s="17" t="s">
        <v>1700</v>
      </c>
    </row>
    <row r="142" spans="1:5" ht="90" customHeight="1">
      <c r="A142" s="408">
        <v>4</v>
      </c>
      <c r="B142" s="408">
        <v>3</v>
      </c>
      <c r="C142" s="382">
        <v>4</v>
      </c>
      <c r="D142" s="383" t="s">
        <v>1701</v>
      </c>
      <c r="E142" s="17" t="s">
        <v>1774</v>
      </c>
    </row>
    <row r="143" spans="1:5" ht="90" customHeight="1">
      <c r="A143" s="407">
        <v>4</v>
      </c>
      <c r="B143" s="407">
        <v>4</v>
      </c>
      <c r="C143" s="5">
        <v>0</v>
      </c>
      <c r="D143" s="7" t="s">
        <v>663</v>
      </c>
      <c r="E143" s="17" t="s">
        <v>1703</v>
      </c>
    </row>
    <row r="144" spans="1:5" ht="90" customHeight="1">
      <c r="A144" s="407">
        <v>4</v>
      </c>
      <c r="B144" s="407">
        <v>4</v>
      </c>
      <c r="C144" s="5">
        <v>1</v>
      </c>
      <c r="D144" s="7" t="s">
        <v>1702</v>
      </c>
      <c r="E144" s="17" t="s">
        <v>1703</v>
      </c>
    </row>
  </sheetData>
  <sheetProtection password="D38D" sheet="1" objects="1" scenarios="1"/>
  <pageMargins left="1.1023622047244095" right="0.31496062992125984" top="0.74803149606299213" bottom="0.74803149606299213" header="0.31496062992125984" footer="0.31496062992125984"/>
  <pageSetup paperSize="5" scale="95" orientation="landscape" r:id="rId1"/>
  <headerFooter>
    <oddFooter>&amp;CPágina &amp;P de &amp;N&amp;RFecha &amp;D</oddFooter>
  </headerFooter>
  <legacyDrawing r:id="rId2"/>
  <tableParts count="1">
    <tablePart r:id="rId3"/>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499984740745262"/>
  </sheetPr>
  <dimension ref="A1:H96"/>
  <sheetViews>
    <sheetView topLeftCell="A79" zoomScaleNormal="100" workbookViewId="0">
      <selection activeCell="A2" sqref="A2"/>
    </sheetView>
  </sheetViews>
  <sheetFormatPr baseColWidth="10" defaultColWidth="0" defaultRowHeight="15" zeroHeight="1"/>
  <cols>
    <col min="1" max="3" width="3" style="433" bestFit="1" customWidth="1"/>
    <col min="4" max="4" width="3.140625" style="433" bestFit="1" customWidth="1"/>
    <col min="5" max="5" width="3" style="433" bestFit="1" customWidth="1"/>
    <col min="6" max="6" width="52.5703125" style="434" customWidth="1"/>
    <col min="7" max="7" width="99.85546875" style="434" customWidth="1"/>
    <col min="8" max="8" width="0.140625" style="432" customWidth="1"/>
    <col min="9" max="16384" width="11.42578125" style="432" hidden="1"/>
  </cols>
  <sheetData>
    <row r="1" spans="1:7" ht="30" customHeight="1">
      <c r="A1" s="430" t="s">
        <v>1791</v>
      </c>
      <c r="B1" s="430" t="s">
        <v>606</v>
      </c>
      <c r="C1" s="430" t="s">
        <v>1792</v>
      </c>
      <c r="D1" s="430" t="s">
        <v>1793</v>
      </c>
      <c r="E1" s="430" t="s">
        <v>1794</v>
      </c>
      <c r="F1" s="431" t="s">
        <v>609</v>
      </c>
      <c r="G1" s="430" t="s">
        <v>664</v>
      </c>
    </row>
    <row r="2" spans="1:7">
      <c r="A2" s="433">
        <v>1</v>
      </c>
      <c r="B2" s="433">
        <v>0</v>
      </c>
      <c r="C2" s="433">
        <v>0</v>
      </c>
      <c r="D2" s="433">
        <v>0</v>
      </c>
      <c r="E2" s="433">
        <v>0</v>
      </c>
      <c r="F2" s="434" t="s">
        <v>1603</v>
      </c>
    </row>
    <row r="3" spans="1:7" ht="60">
      <c r="A3" s="433">
        <v>1</v>
      </c>
      <c r="B3" s="433">
        <v>1</v>
      </c>
      <c r="C3" s="433">
        <v>0</v>
      </c>
      <c r="D3" s="433">
        <v>0</v>
      </c>
      <c r="E3" s="433">
        <v>0</v>
      </c>
      <c r="F3" s="434" t="s">
        <v>1604</v>
      </c>
      <c r="G3" s="435" t="s">
        <v>1775</v>
      </c>
    </row>
    <row r="4" spans="1:7" ht="270">
      <c r="A4" s="433">
        <v>1</v>
      </c>
      <c r="B4" s="433">
        <v>1</v>
      </c>
      <c r="C4" s="433">
        <v>1</v>
      </c>
      <c r="D4" s="433">
        <v>0</v>
      </c>
      <c r="E4" s="433">
        <v>0</v>
      </c>
      <c r="F4" s="434" t="s">
        <v>1776</v>
      </c>
      <c r="G4" s="435" t="s">
        <v>1790</v>
      </c>
    </row>
    <row r="5" spans="1:7" ht="120">
      <c r="A5" s="433">
        <v>1</v>
      </c>
      <c r="B5" s="433">
        <v>1</v>
      </c>
      <c r="C5" s="433">
        <v>1</v>
      </c>
      <c r="D5" s="433">
        <v>1</v>
      </c>
      <c r="E5" s="433">
        <v>0</v>
      </c>
      <c r="F5" s="434" t="s">
        <v>1605</v>
      </c>
      <c r="G5" s="435" t="s">
        <v>1777</v>
      </c>
    </row>
    <row r="6" spans="1:7">
      <c r="A6" s="433">
        <v>1</v>
      </c>
      <c r="B6" s="433">
        <v>1</v>
      </c>
      <c r="C6" s="433">
        <v>1</v>
      </c>
      <c r="D6" s="433">
        <v>1</v>
      </c>
      <c r="E6" s="433">
        <v>1</v>
      </c>
      <c r="F6" s="434" t="s">
        <v>1606</v>
      </c>
      <c r="G6" s="435"/>
    </row>
    <row r="7" spans="1:7">
      <c r="A7" s="433">
        <v>1</v>
      </c>
      <c r="B7" s="433">
        <v>1</v>
      </c>
      <c r="C7" s="433">
        <v>1</v>
      </c>
      <c r="D7" s="433">
        <v>1</v>
      </c>
      <c r="E7" s="433">
        <v>2</v>
      </c>
      <c r="F7" s="434" t="s">
        <v>1607</v>
      </c>
      <c r="G7" s="435"/>
    </row>
    <row r="8" spans="1:7">
      <c r="A8" s="433">
        <v>1</v>
      </c>
      <c r="B8" s="433">
        <v>1</v>
      </c>
      <c r="C8" s="433">
        <v>1</v>
      </c>
      <c r="D8" s="433">
        <v>1</v>
      </c>
      <c r="E8" s="433">
        <v>3</v>
      </c>
      <c r="F8" s="434" t="s">
        <v>1608</v>
      </c>
      <c r="G8" s="435"/>
    </row>
    <row r="9" spans="1:7">
      <c r="A9" s="433">
        <v>1</v>
      </c>
      <c r="B9" s="433">
        <v>1</v>
      </c>
      <c r="C9" s="433">
        <v>1</v>
      </c>
      <c r="D9" s="433">
        <v>1</v>
      </c>
      <c r="E9" s="433">
        <v>4</v>
      </c>
      <c r="F9" s="434" t="s">
        <v>1795</v>
      </c>
      <c r="G9" s="435"/>
    </row>
    <row r="10" spans="1:7" ht="30">
      <c r="A10" s="433">
        <v>1</v>
      </c>
      <c r="B10" s="433">
        <v>1</v>
      </c>
      <c r="C10" s="433">
        <v>1</v>
      </c>
      <c r="D10" s="433">
        <v>2</v>
      </c>
      <c r="E10" s="433">
        <v>0</v>
      </c>
      <c r="F10" s="436" t="s">
        <v>1609</v>
      </c>
      <c r="G10" s="435"/>
    </row>
    <row r="11" spans="1:7" ht="165" customHeight="1">
      <c r="A11" s="433">
        <v>1</v>
      </c>
      <c r="B11" s="433">
        <v>1</v>
      </c>
      <c r="C11" s="433">
        <v>1</v>
      </c>
      <c r="D11" s="433">
        <v>3</v>
      </c>
      <c r="E11" s="433">
        <v>0</v>
      </c>
      <c r="F11" s="436" t="s">
        <v>1610</v>
      </c>
      <c r="G11" s="435" t="s">
        <v>1778</v>
      </c>
    </row>
    <row r="12" spans="1:7" ht="45">
      <c r="A12" s="433">
        <v>1</v>
      </c>
      <c r="B12" s="433">
        <v>1</v>
      </c>
      <c r="C12" s="433">
        <v>2</v>
      </c>
      <c r="D12" s="433">
        <v>0</v>
      </c>
      <c r="E12" s="433">
        <v>0</v>
      </c>
      <c r="F12" s="436" t="s">
        <v>1611</v>
      </c>
      <c r="G12" s="435"/>
    </row>
    <row r="13" spans="1:7" ht="279" customHeight="1">
      <c r="A13" s="433">
        <v>1</v>
      </c>
      <c r="B13" s="433">
        <v>1</v>
      </c>
      <c r="C13" s="433">
        <v>2</v>
      </c>
      <c r="D13" s="433">
        <v>1</v>
      </c>
      <c r="E13" s="433">
        <v>0</v>
      </c>
      <c r="F13" s="436" t="s">
        <v>1633</v>
      </c>
      <c r="G13" s="435" t="s">
        <v>1779</v>
      </c>
    </row>
    <row r="14" spans="1:7" ht="30">
      <c r="A14" s="433">
        <v>1</v>
      </c>
      <c r="B14" s="433">
        <v>1</v>
      </c>
      <c r="C14" s="433">
        <v>2</v>
      </c>
      <c r="D14" s="433">
        <v>2</v>
      </c>
      <c r="E14" s="433">
        <v>0</v>
      </c>
      <c r="F14" s="436" t="s">
        <v>1612</v>
      </c>
      <c r="G14" s="435"/>
    </row>
    <row r="15" spans="1:7">
      <c r="A15" s="433">
        <v>1</v>
      </c>
      <c r="B15" s="433">
        <v>2</v>
      </c>
      <c r="C15" s="433">
        <v>0</v>
      </c>
      <c r="D15" s="433">
        <v>0</v>
      </c>
      <c r="E15" s="433">
        <v>0</v>
      </c>
      <c r="F15" s="436" t="s">
        <v>1613</v>
      </c>
      <c r="G15" s="435"/>
    </row>
    <row r="16" spans="1:7" ht="165">
      <c r="A16" s="433">
        <v>1</v>
      </c>
      <c r="B16" s="433">
        <v>2</v>
      </c>
      <c r="C16" s="433">
        <v>1</v>
      </c>
      <c r="D16" s="433">
        <v>0</v>
      </c>
      <c r="E16" s="433">
        <v>0</v>
      </c>
      <c r="F16" s="436" t="s">
        <v>1614</v>
      </c>
      <c r="G16" s="435" t="s">
        <v>1780</v>
      </c>
    </row>
    <row r="17" spans="1:7" ht="45">
      <c r="A17" s="433">
        <v>1</v>
      </c>
      <c r="B17" s="433">
        <v>2</v>
      </c>
      <c r="C17" s="433">
        <v>2</v>
      </c>
      <c r="D17" s="433">
        <v>0</v>
      </c>
      <c r="E17" s="433">
        <v>0</v>
      </c>
      <c r="F17" s="436" t="s">
        <v>1615</v>
      </c>
      <c r="G17" s="435"/>
    </row>
    <row r="18" spans="1:7">
      <c r="A18" s="433">
        <v>1</v>
      </c>
      <c r="B18" s="433">
        <v>2</v>
      </c>
      <c r="C18" s="433">
        <v>2</v>
      </c>
      <c r="D18" s="433">
        <v>1</v>
      </c>
      <c r="E18" s="433">
        <v>0</v>
      </c>
      <c r="F18" s="436" t="s">
        <v>1616</v>
      </c>
      <c r="G18" s="435"/>
    </row>
    <row r="19" spans="1:7">
      <c r="A19" s="433">
        <v>1</v>
      </c>
      <c r="B19" s="433">
        <v>2</v>
      </c>
      <c r="C19" s="433">
        <v>2</v>
      </c>
      <c r="D19" s="433">
        <v>2</v>
      </c>
      <c r="E19" s="433">
        <v>0</v>
      </c>
      <c r="F19" s="436" t="s">
        <v>1617</v>
      </c>
      <c r="G19" s="435"/>
    </row>
    <row r="20" spans="1:7">
      <c r="A20" s="433">
        <v>1</v>
      </c>
      <c r="B20" s="433">
        <v>2</v>
      </c>
      <c r="C20" s="433">
        <v>2</v>
      </c>
      <c r="D20" s="433">
        <v>3</v>
      </c>
      <c r="E20" s="433">
        <v>0</v>
      </c>
      <c r="F20" s="436" t="s">
        <v>1618</v>
      </c>
      <c r="G20" s="435"/>
    </row>
    <row r="21" spans="1:7" ht="165" customHeight="1">
      <c r="A21" s="433">
        <v>1</v>
      </c>
      <c r="B21" s="433">
        <v>2</v>
      </c>
      <c r="C21" s="433">
        <v>2</v>
      </c>
      <c r="D21" s="433">
        <v>4</v>
      </c>
      <c r="E21" s="433">
        <v>0</v>
      </c>
      <c r="F21" s="436" t="s">
        <v>1619</v>
      </c>
      <c r="G21" s="435" t="s">
        <v>1781</v>
      </c>
    </row>
    <row r="22" spans="1:7" ht="45">
      <c r="A22" s="433">
        <v>1</v>
      </c>
      <c r="B22" s="433">
        <v>2</v>
      </c>
      <c r="C22" s="433">
        <v>3</v>
      </c>
      <c r="D22" s="433">
        <v>0</v>
      </c>
      <c r="E22" s="433">
        <v>0</v>
      </c>
      <c r="F22" s="436" t="s">
        <v>1620</v>
      </c>
      <c r="G22" s="435"/>
    </row>
    <row r="23" spans="1:7" ht="135">
      <c r="A23" s="433">
        <v>1</v>
      </c>
      <c r="B23" s="433">
        <v>2</v>
      </c>
      <c r="C23" s="433">
        <v>3</v>
      </c>
      <c r="D23" s="433">
        <v>1</v>
      </c>
      <c r="E23" s="433">
        <v>0</v>
      </c>
      <c r="F23" s="436" t="s">
        <v>1621</v>
      </c>
      <c r="G23" s="435" t="s">
        <v>1782</v>
      </c>
    </row>
    <row r="24" spans="1:7" ht="90">
      <c r="A24" s="433">
        <v>1</v>
      </c>
      <c r="B24" s="433">
        <v>2</v>
      </c>
      <c r="C24" s="433">
        <v>3</v>
      </c>
      <c r="D24" s="433">
        <v>2</v>
      </c>
      <c r="E24" s="433">
        <v>0</v>
      </c>
      <c r="F24" s="436" t="s">
        <v>1622</v>
      </c>
      <c r="G24" s="435" t="s">
        <v>1783</v>
      </c>
    </row>
    <row r="25" spans="1:7" ht="75">
      <c r="A25" s="433">
        <v>1</v>
      </c>
      <c r="B25" s="433">
        <v>2</v>
      </c>
      <c r="C25" s="433">
        <v>3</v>
      </c>
      <c r="D25" s="433">
        <v>3</v>
      </c>
      <c r="E25" s="433">
        <v>0</v>
      </c>
      <c r="F25" s="436" t="s">
        <v>1623</v>
      </c>
      <c r="G25" s="435" t="s">
        <v>1640</v>
      </c>
    </row>
    <row r="26" spans="1:7" ht="90">
      <c r="A26" s="433">
        <v>1</v>
      </c>
      <c r="B26" s="433">
        <v>2</v>
      </c>
      <c r="C26" s="433">
        <v>3</v>
      </c>
      <c r="D26" s="433">
        <v>4</v>
      </c>
      <c r="E26" s="433">
        <v>0</v>
      </c>
      <c r="F26" s="436" t="s">
        <v>1624</v>
      </c>
      <c r="G26" s="435" t="s">
        <v>1784</v>
      </c>
    </row>
    <row r="27" spans="1:7" ht="150">
      <c r="A27" s="433">
        <v>1</v>
      </c>
      <c r="B27" s="433">
        <v>2</v>
      </c>
      <c r="C27" s="433">
        <v>3</v>
      </c>
      <c r="D27" s="433">
        <v>5</v>
      </c>
      <c r="E27" s="433">
        <v>0</v>
      </c>
      <c r="F27" s="436" t="s">
        <v>1625</v>
      </c>
      <c r="G27" s="435" t="s">
        <v>1785</v>
      </c>
    </row>
    <row r="28" spans="1:7" ht="30">
      <c r="A28" s="433">
        <v>1</v>
      </c>
      <c r="B28" s="433">
        <v>2</v>
      </c>
      <c r="C28" s="433">
        <v>4</v>
      </c>
      <c r="D28" s="433">
        <v>0</v>
      </c>
      <c r="E28" s="433">
        <v>0</v>
      </c>
      <c r="F28" s="436" t="s">
        <v>1626</v>
      </c>
      <c r="G28" s="435"/>
    </row>
    <row r="29" spans="1:7">
      <c r="A29" s="433">
        <v>1</v>
      </c>
      <c r="B29" s="433">
        <v>2</v>
      </c>
      <c r="C29" s="433">
        <v>4</v>
      </c>
      <c r="D29" s="433">
        <v>1</v>
      </c>
      <c r="E29" s="433">
        <v>0</v>
      </c>
      <c r="F29" s="436" t="s">
        <v>1621</v>
      </c>
      <c r="G29" s="435"/>
    </row>
    <row r="30" spans="1:7" ht="30">
      <c r="A30" s="433">
        <v>1</v>
      </c>
      <c r="B30" s="433">
        <v>2</v>
      </c>
      <c r="C30" s="433">
        <v>4</v>
      </c>
      <c r="D30" s="433">
        <v>2</v>
      </c>
      <c r="E30" s="433">
        <v>0</v>
      </c>
      <c r="F30" s="436" t="s">
        <v>1627</v>
      </c>
      <c r="G30" s="435"/>
    </row>
    <row r="31" spans="1:7">
      <c r="A31" s="433">
        <v>1</v>
      </c>
      <c r="B31" s="433">
        <v>2</v>
      </c>
      <c r="C31" s="433">
        <v>4</v>
      </c>
      <c r="D31" s="433">
        <v>3</v>
      </c>
      <c r="E31" s="433">
        <v>0</v>
      </c>
      <c r="F31" s="436" t="s">
        <v>1623</v>
      </c>
      <c r="G31" s="435"/>
    </row>
    <row r="32" spans="1:7" ht="30">
      <c r="A32" s="433">
        <v>1</v>
      </c>
      <c r="B32" s="433">
        <v>2</v>
      </c>
      <c r="C32" s="433">
        <v>4</v>
      </c>
      <c r="D32" s="433">
        <v>4</v>
      </c>
      <c r="E32" s="433">
        <v>0</v>
      </c>
      <c r="F32" s="436" t="s">
        <v>1624</v>
      </c>
      <c r="G32" s="435"/>
    </row>
    <row r="33" spans="1:7">
      <c r="A33" s="433">
        <v>1</v>
      </c>
      <c r="B33" s="433">
        <v>2</v>
      </c>
      <c r="C33" s="433">
        <v>4</v>
      </c>
      <c r="D33" s="433">
        <v>5</v>
      </c>
      <c r="E33" s="433">
        <v>0</v>
      </c>
      <c r="F33" s="436" t="s">
        <v>1625</v>
      </c>
      <c r="G33" s="435"/>
    </row>
    <row r="34" spans="1:7">
      <c r="A34" s="433">
        <v>2</v>
      </c>
      <c r="B34" s="433">
        <v>0</v>
      </c>
      <c r="C34" s="433">
        <v>0</v>
      </c>
      <c r="D34" s="433">
        <v>0</v>
      </c>
      <c r="E34" s="433">
        <v>0</v>
      </c>
      <c r="F34" s="436" t="s">
        <v>1628</v>
      </c>
      <c r="G34" s="435"/>
    </row>
    <row r="35" spans="1:7" ht="60">
      <c r="A35" s="433">
        <v>2</v>
      </c>
      <c r="B35" s="433">
        <v>1</v>
      </c>
      <c r="C35" s="433">
        <v>0</v>
      </c>
      <c r="D35" s="433">
        <v>0</v>
      </c>
      <c r="E35" s="433">
        <v>0</v>
      </c>
      <c r="F35" s="436" t="s">
        <v>1604</v>
      </c>
      <c r="G35" s="435" t="s">
        <v>1775</v>
      </c>
    </row>
    <row r="36" spans="1:7">
      <c r="A36" s="433">
        <v>2</v>
      </c>
      <c r="B36" s="433">
        <v>1</v>
      </c>
      <c r="C36" s="433">
        <v>1</v>
      </c>
      <c r="D36" s="433">
        <v>0</v>
      </c>
      <c r="E36" s="433">
        <v>0</v>
      </c>
      <c r="F36" s="436" t="s">
        <v>1629</v>
      </c>
      <c r="G36" s="435"/>
    </row>
    <row r="37" spans="1:7">
      <c r="A37" s="433">
        <v>2</v>
      </c>
      <c r="B37" s="433">
        <v>1</v>
      </c>
      <c r="C37" s="433">
        <v>1</v>
      </c>
      <c r="D37" s="433">
        <v>1</v>
      </c>
      <c r="E37" s="433">
        <v>0</v>
      </c>
      <c r="F37" s="436" t="s">
        <v>1630</v>
      </c>
      <c r="G37" s="435"/>
    </row>
    <row r="38" spans="1:7">
      <c r="A38" s="433">
        <v>2</v>
      </c>
      <c r="B38" s="433">
        <v>1</v>
      </c>
      <c r="C38" s="433">
        <v>1</v>
      </c>
      <c r="D38" s="433">
        <v>1</v>
      </c>
      <c r="E38" s="433">
        <v>1</v>
      </c>
      <c r="F38" s="436" t="s">
        <v>1606</v>
      </c>
      <c r="G38" s="435"/>
    </row>
    <row r="39" spans="1:7">
      <c r="A39" s="433">
        <v>2</v>
      </c>
      <c r="B39" s="433">
        <v>1</v>
      </c>
      <c r="C39" s="433">
        <v>1</v>
      </c>
      <c r="D39" s="433">
        <v>1</v>
      </c>
      <c r="E39" s="433">
        <v>2</v>
      </c>
      <c r="F39" s="436" t="s">
        <v>1607</v>
      </c>
      <c r="G39" s="435"/>
    </row>
    <row r="40" spans="1:7">
      <c r="A40" s="433">
        <v>2</v>
      </c>
      <c r="B40" s="433">
        <v>1</v>
      </c>
      <c r="C40" s="433">
        <v>1</v>
      </c>
      <c r="D40" s="433">
        <v>1</v>
      </c>
      <c r="E40" s="433">
        <v>3</v>
      </c>
      <c r="F40" s="436" t="s">
        <v>1631</v>
      </c>
      <c r="G40" s="435"/>
    </row>
    <row r="41" spans="1:7">
      <c r="A41" s="433">
        <v>2</v>
      </c>
      <c r="B41" s="433">
        <v>1</v>
      </c>
      <c r="C41" s="433">
        <v>1</v>
      </c>
      <c r="D41" s="433">
        <v>1</v>
      </c>
      <c r="E41" s="433">
        <v>4</v>
      </c>
      <c r="F41" s="436" t="s">
        <v>1795</v>
      </c>
      <c r="G41" s="435"/>
    </row>
    <row r="42" spans="1:7" ht="30">
      <c r="A42" s="433">
        <v>2</v>
      </c>
      <c r="B42" s="433">
        <v>1</v>
      </c>
      <c r="C42" s="433">
        <v>1</v>
      </c>
      <c r="D42" s="433">
        <v>2</v>
      </c>
      <c r="E42" s="433">
        <v>0</v>
      </c>
      <c r="F42" s="436" t="s">
        <v>1609</v>
      </c>
      <c r="G42" s="435"/>
    </row>
    <row r="43" spans="1:7">
      <c r="A43" s="433">
        <v>2</v>
      </c>
      <c r="B43" s="433">
        <v>1</v>
      </c>
      <c r="C43" s="433">
        <v>1</v>
      </c>
      <c r="D43" s="433">
        <v>3</v>
      </c>
      <c r="E43" s="433">
        <v>0</v>
      </c>
      <c r="F43" s="436" t="s">
        <v>1632</v>
      </c>
      <c r="G43" s="435"/>
    </row>
    <row r="44" spans="1:7" ht="45">
      <c r="A44" s="433">
        <v>2</v>
      </c>
      <c r="B44" s="433">
        <v>1</v>
      </c>
      <c r="C44" s="433">
        <v>2</v>
      </c>
      <c r="D44" s="433">
        <v>0</v>
      </c>
      <c r="E44" s="433">
        <v>0</v>
      </c>
      <c r="F44" s="436" t="s">
        <v>1611</v>
      </c>
      <c r="G44" s="435"/>
    </row>
    <row r="45" spans="1:7" ht="30">
      <c r="A45" s="433">
        <v>2</v>
      </c>
      <c r="B45" s="433">
        <v>1</v>
      </c>
      <c r="C45" s="433">
        <v>2</v>
      </c>
      <c r="D45" s="433">
        <v>1</v>
      </c>
      <c r="E45" s="433">
        <v>0</v>
      </c>
      <c r="F45" s="436" t="s">
        <v>1633</v>
      </c>
      <c r="G45" s="435"/>
    </row>
    <row r="46" spans="1:7" ht="30">
      <c r="A46" s="433">
        <v>2</v>
      </c>
      <c r="B46" s="433">
        <v>1</v>
      </c>
      <c r="C46" s="433">
        <v>2</v>
      </c>
      <c r="D46" s="433">
        <v>2</v>
      </c>
      <c r="E46" s="433">
        <v>0</v>
      </c>
      <c r="F46" s="436" t="s">
        <v>1612</v>
      </c>
      <c r="G46" s="435"/>
    </row>
    <row r="47" spans="1:7">
      <c r="A47" s="433">
        <v>2</v>
      </c>
      <c r="B47" s="433">
        <v>2</v>
      </c>
      <c r="C47" s="433">
        <v>0</v>
      </c>
      <c r="D47" s="433">
        <v>0</v>
      </c>
      <c r="E47" s="433">
        <v>0</v>
      </c>
      <c r="F47" s="436" t="s">
        <v>1613</v>
      </c>
      <c r="G47" s="435"/>
    </row>
    <row r="48" spans="1:7" ht="45">
      <c r="A48" s="433">
        <v>2</v>
      </c>
      <c r="B48" s="433">
        <v>2</v>
      </c>
      <c r="C48" s="433">
        <v>2</v>
      </c>
      <c r="D48" s="433">
        <v>0</v>
      </c>
      <c r="E48" s="433">
        <v>0</v>
      </c>
      <c r="F48" s="436" t="s">
        <v>1615</v>
      </c>
      <c r="G48" s="435"/>
    </row>
    <row r="49" spans="1:7">
      <c r="A49" s="433">
        <v>2</v>
      </c>
      <c r="B49" s="433">
        <v>2</v>
      </c>
      <c r="C49" s="433">
        <v>2</v>
      </c>
      <c r="D49" s="433">
        <v>1</v>
      </c>
      <c r="E49" s="433">
        <v>0</v>
      </c>
      <c r="F49" s="436" t="s">
        <v>1616</v>
      </c>
      <c r="G49" s="435"/>
    </row>
    <row r="50" spans="1:7">
      <c r="A50" s="433">
        <v>2</v>
      </c>
      <c r="B50" s="433">
        <v>2</v>
      </c>
      <c r="C50" s="433">
        <v>2</v>
      </c>
      <c r="D50" s="433">
        <v>2</v>
      </c>
      <c r="E50" s="433">
        <v>0</v>
      </c>
      <c r="F50" s="436" t="s">
        <v>1617</v>
      </c>
      <c r="G50" s="435"/>
    </row>
    <row r="51" spans="1:7">
      <c r="A51" s="433">
        <v>2</v>
      </c>
      <c r="B51" s="433">
        <v>2</v>
      </c>
      <c r="C51" s="433">
        <v>2</v>
      </c>
      <c r="D51" s="433">
        <v>3</v>
      </c>
      <c r="E51" s="433">
        <v>0</v>
      </c>
      <c r="F51" s="436" t="s">
        <v>1618</v>
      </c>
      <c r="G51" s="435"/>
    </row>
    <row r="52" spans="1:7">
      <c r="A52" s="433">
        <v>2</v>
      </c>
      <c r="B52" s="433">
        <v>2</v>
      </c>
      <c r="C52" s="433">
        <v>2</v>
      </c>
      <c r="D52" s="433">
        <v>4</v>
      </c>
      <c r="E52" s="433">
        <v>0</v>
      </c>
      <c r="F52" s="436" t="s">
        <v>1619</v>
      </c>
      <c r="G52" s="435"/>
    </row>
    <row r="53" spans="1:7" ht="181.5" customHeight="1">
      <c r="A53" s="433">
        <v>2</v>
      </c>
      <c r="B53" s="433">
        <v>2</v>
      </c>
      <c r="C53" s="433">
        <v>3</v>
      </c>
      <c r="D53" s="433">
        <v>0</v>
      </c>
      <c r="E53" s="433">
        <v>0</v>
      </c>
      <c r="F53" s="436" t="s">
        <v>1634</v>
      </c>
      <c r="G53" s="435" t="s">
        <v>1786</v>
      </c>
    </row>
    <row r="54" spans="1:7">
      <c r="A54" s="433">
        <v>2</v>
      </c>
      <c r="B54" s="433">
        <v>2</v>
      </c>
      <c r="C54" s="433">
        <v>3</v>
      </c>
      <c r="D54" s="433">
        <v>1</v>
      </c>
      <c r="E54" s="433">
        <v>0</v>
      </c>
      <c r="F54" s="436" t="s">
        <v>1635</v>
      </c>
      <c r="G54" s="435"/>
    </row>
    <row r="55" spans="1:7" ht="30">
      <c r="A55" s="433">
        <v>2</v>
      </c>
      <c r="B55" s="433">
        <v>2</v>
      </c>
      <c r="C55" s="433">
        <v>3</v>
      </c>
      <c r="D55" s="433">
        <v>2</v>
      </c>
      <c r="E55" s="433">
        <v>0</v>
      </c>
      <c r="F55" s="436" t="s">
        <v>1622</v>
      </c>
      <c r="G55" s="435"/>
    </row>
    <row r="56" spans="1:7">
      <c r="A56" s="433">
        <v>2</v>
      </c>
      <c r="B56" s="433">
        <v>2</v>
      </c>
      <c r="C56" s="433">
        <v>3</v>
      </c>
      <c r="D56" s="433">
        <v>3</v>
      </c>
      <c r="E56" s="433">
        <v>0</v>
      </c>
      <c r="F56" s="436" t="s">
        <v>1623</v>
      </c>
      <c r="G56" s="435"/>
    </row>
    <row r="57" spans="1:7" ht="30">
      <c r="A57" s="433">
        <v>2</v>
      </c>
      <c r="B57" s="433">
        <v>2</v>
      </c>
      <c r="C57" s="433">
        <v>3</v>
      </c>
      <c r="D57" s="433">
        <v>4</v>
      </c>
      <c r="E57" s="433">
        <v>0</v>
      </c>
      <c r="F57" s="436" t="s">
        <v>1624</v>
      </c>
      <c r="G57" s="435"/>
    </row>
    <row r="58" spans="1:7">
      <c r="A58" s="433">
        <v>2</v>
      </c>
      <c r="B58" s="433">
        <v>2</v>
      </c>
      <c r="C58" s="433">
        <v>3</v>
      </c>
      <c r="D58" s="433">
        <v>5</v>
      </c>
      <c r="E58" s="433">
        <v>0</v>
      </c>
      <c r="F58" s="436" t="s">
        <v>1625</v>
      </c>
      <c r="G58" s="435"/>
    </row>
    <row r="59" spans="1:7" ht="30">
      <c r="A59" s="433">
        <v>2</v>
      </c>
      <c r="B59" s="433">
        <v>2</v>
      </c>
      <c r="C59" s="433">
        <v>4</v>
      </c>
      <c r="D59" s="433">
        <v>0</v>
      </c>
      <c r="E59" s="433">
        <v>0</v>
      </c>
      <c r="F59" s="436" t="s">
        <v>1626</v>
      </c>
      <c r="G59" s="435"/>
    </row>
    <row r="60" spans="1:7">
      <c r="A60" s="433">
        <v>2</v>
      </c>
      <c r="B60" s="433">
        <v>2</v>
      </c>
      <c r="C60" s="433">
        <v>4</v>
      </c>
      <c r="D60" s="433">
        <v>1</v>
      </c>
      <c r="E60" s="433">
        <v>0</v>
      </c>
      <c r="F60" s="436" t="s">
        <v>1635</v>
      </c>
      <c r="G60" s="435"/>
    </row>
    <row r="61" spans="1:7" ht="30">
      <c r="A61" s="433">
        <v>2</v>
      </c>
      <c r="B61" s="433">
        <v>2</v>
      </c>
      <c r="C61" s="433">
        <v>4</v>
      </c>
      <c r="D61" s="433">
        <v>2</v>
      </c>
      <c r="E61" s="433">
        <v>0</v>
      </c>
      <c r="F61" s="436" t="s">
        <v>1622</v>
      </c>
      <c r="G61" s="435"/>
    </row>
    <row r="62" spans="1:7">
      <c r="A62" s="433">
        <v>2</v>
      </c>
      <c r="B62" s="433">
        <v>2</v>
      </c>
      <c r="C62" s="433">
        <v>4</v>
      </c>
      <c r="D62" s="433">
        <v>3</v>
      </c>
      <c r="E62" s="433">
        <v>0</v>
      </c>
      <c r="F62" s="436" t="s">
        <v>1623</v>
      </c>
      <c r="G62" s="435"/>
    </row>
    <row r="63" spans="1:7" ht="30">
      <c r="A63" s="433">
        <v>2</v>
      </c>
      <c r="B63" s="433">
        <v>2</v>
      </c>
      <c r="C63" s="433">
        <v>4</v>
      </c>
      <c r="D63" s="433">
        <v>4</v>
      </c>
      <c r="E63" s="433">
        <v>0</v>
      </c>
      <c r="F63" s="436" t="s">
        <v>1624</v>
      </c>
      <c r="G63" s="435"/>
    </row>
    <row r="64" spans="1:7">
      <c r="A64" s="433">
        <v>2</v>
      </c>
      <c r="B64" s="433">
        <v>2</v>
      </c>
      <c r="C64" s="433">
        <v>4</v>
      </c>
      <c r="D64" s="433">
        <v>5</v>
      </c>
      <c r="E64" s="433">
        <v>0</v>
      </c>
      <c r="F64" s="436" t="s">
        <v>1625</v>
      </c>
      <c r="G64" s="435"/>
    </row>
    <row r="65" spans="1:7">
      <c r="A65" s="433">
        <v>3</v>
      </c>
      <c r="B65" s="433">
        <v>0</v>
      </c>
      <c r="C65" s="433">
        <v>0</v>
      </c>
      <c r="D65" s="433">
        <v>0</v>
      </c>
      <c r="E65" s="433">
        <v>0</v>
      </c>
      <c r="F65" s="436" t="s">
        <v>1637</v>
      </c>
      <c r="G65" s="435"/>
    </row>
    <row r="66" spans="1:7" ht="60">
      <c r="A66" s="433">
        <v>3</v>
      </c>
      <c r="B66" s="433">
        <v>1</v>
      </c>
      <c r="C66" s="433">
        <v>0</v>
      </c>
      <c r="D66" s="433">
        <v>0</v>
      </c>
      <c r="E66" s="433">
        <v>0</v>
      </c>
      <c r="F66" s="436" t="s">
        <v>1604</v>
      </c>
      <c r="G66" s="435" t="s">
        <v>1775</v>
      </c>
    </row>
    <row r="67" spans="1:7">
      <c r="A67" s="433">
        <v>3</v>
      </c>
      <c r="B67" s="433">
        <v>1</v>
      </c>
      <c r="C67" s="433">
        <v>1</v>
      </c>
      <c r="D67" s="433">
        <v>0</v>
      </c>
      <c r="E67" s="433">
        <v>0</v>
      </c>
      <c r="F67" s="436" t="s">
        <v>1597</v>
      </c>
      <c r="G67" s="435"/>
    </row>
    <row r="68" spans="1:7">
      <c r="A68" s="433">
        <v>3</v>
      </c>
      <c r="B68" s="433">
        <v>1</v>
      </c>
      <c r="C68" s="433">
        <v>1</v>
      </c>
      <c r="D68" s="433">
        <v>1</v>
      </c>
      <c r="E68" s="433">
        <v>0</v>
      </c>
      <c r="F68" s="436" t="s">
        <v>1600</v>
      </c>
      <c r="G68" s="435"/>
    </row>
    <row r="69" spans="1:7">
      <c r="A69" s="433">
        <v>3</v>
      </c>
      <c r="B69" s="433">
        <v>1</v>
      </c>
      <c r="C69" s="433">
        <v>1</v>
      </c>
      <c r="D69" s="433">
        <v>1</v>
      </c>
      <c r="E69" s="433">
        <v>1</v>
      </c>
      <c r="F69" s="436" t="s">
        <v>1602</v>
      </c>
      <c r="G69" s="435"/>
    </row>
    <row r="70" spans="1:7" ht="30">
      <c r="A70" s="433">
        <v>3</v>
      </c>
      <c r="B70" s="433">
        <v>1</v>
      </c>
      <c r="C70" s="433">
        <v>1</v>
      </c>
      <c r="D70" s="433">
        <v>2</v>
      </c>
      <c r="E70" s="433">
        <v>0</v>
      </c>
      <c r="F70" s="436" t="s">
        <v>1609</v>
      </c>
      <c r="G70" s="435"/>
    </row>
    <row r="71" spans="1:7" ht="45">
      <c r="A71" s="433">
        <v>3</v>
      </c>
      <c r="B71" s="433">
        <v>1</v>
      </c>
      <c r="C71" s="433">
        <v>2</v>
      </c>
      <c r="D71" s="433">
        <v>0</v>
      </c>
      <c r="E71" s="433">
        <v>0</v>
      </c>
      <c r="F71" s="436" t="s">
        <v>1638</v>
      </c>
      <c r="G71" s="435"/>
    </row>
    <row r="72" spans="1:7" ht="30">
      <c r="A72" s="433">
        <v>3</v>
      </c>
      <c r="B72" s="433">
        <v>1</v>
      </c>
      <c r="C72" s="433">
        <v>2</v>
      </c>
      <c r="D72" s="433">
        <v>1</v>
      </c>
      <c r="E72" s="433">
        <v>0</v>
      </c>
      <c r="F72" s="436" t="s">
        <v>1787</v>
      </c>
      <c r="G72" s="435"/>
    </row>
    <row r="73" spans="1:7" ht="30">
      <c r="A73" s="433">
        <v>3</v>
      </c>
      <c r="B73" s="433">
        <v>1</v>
      </c>
      <c r="C73" s="433">
        <v>2</v>
      </c>
      <c r="D73" s="433">
        <v>2</v>
      </c>
      <c r="E73" s="433">
        <v>0</v>
      </c>
      <c r="F73" s="436" t="s">
        <v>1788</v>
      </c>
      <c r="G73" s="435"/>
    </row>
    <row r="74" spans="1:7" ht="75">
      <c r="A74" s="433">
        <v>3</v>
      </c>
      <c r="B74" s="433">
        <v>2</v>
      </c>
      <c r="C74" s="433">
        <v>0</v>
      </c>
      <c r="D74" s="433">
        <v>0</v>
      </c>
      <c r="E74" s="433">
        <v>0</v>
      </c>
      <c r="F74" s="436" t="s">
        <v>1636</v>
      </c>
      <c r="G74" s="435" t="s">
        <v>1789</v>
      </c>
    </row>
    <row r="75" spans="1:7" ht="45">
      <c r="A75" s="433">
        <v>3</v>
      </c>
      <c r="B75" s="433">
        <v>2</v>
      </c>
      <c r="C75" s="433">
        <v>2</v>
      </c>
      <c r="D75" s="433">
        <v>0</v>
      </c>
      <c r="E75" s="433">
        <v>0</v>
      </c>
      <c r="F75" s="436" t="s">
        <v>1639</v>
      </c>
      <c r="G75" s="435"/>
    </row>
    <row r="76" spans="1:7">
      <c r="A76" s="433">
        <v>3</v>
      </c>
      <c r="B76" s="433">
        <v>2</v>
      </c>
      <c r="C76" s="433">
        <v>2</v>
      </c>
      <c r="D76" s="433">
        <v>1</v>
      </c>
      <c r="E76" s="433">
        <v>0</v>
      </c>
      <c r="F76" s="436" t="s">
        <v>1616</v>
      </c>
      <c r="G76" s="435"/>
    </row>
    <row r="77" spans="1:7">
      <c r="A77" s="433">
        <v>3</v>
      </c>
      <c r="B77" s="433">
        <v>2</v>
      </c>
      <c r="C77" s="433">
        <v>2</v>
      </c>
      <c r="D77" s="433">
        <v>2</v>
      </c>
      <c r="E77" s="433">
        <v>0</v>
      </c>
      <c r="F77" s="436" t="s">
        <v>1617</v>
      </c>
      <c r="G77" s="435"/>
    </row>
    <row r="78" spans="1:7">
      <c r="A78" s="433">
        <v>3</v>
      </c>
      <c r="B78" s="433">
        <v>2</v>
      </c>
      <c r="C78" s="433">
        <v>2</v>
      </c>
      <c r="D78" s="433">
        <v>3</v>
      </c>
      <c r="E78" s="433">
        <v>0</v>
      </c>
      <c r="F78" s="436" t="s">
        <v>1618</v>
      </c>
      <c r="G78" s="435"/>
    </row>
    <row r="79" spans="1:7">
      <c r="A79" s="433">
        <v>3</v>
      </c>
      <c r="B79" s="433">
        <v>2</v>
      </c>
      <c r="C79" s="433">
        <v>2</v>
      </c>
      <c r="D79" s="433">
        <v>4</v>
      </c>
      <c r="E79" s="433">
        <v>0</v>
      </c>
      <c r="F79" s="436" t="s">
        <v>1619</v>
      </c>
      <c r="G79" s="435"/>
    </row>
    <row r="80" spans="1:7" ht="45">
      <c r="A80" s="433">
        <v>3</v>
      </c>
      <c r="B80" s="433">
        <v>2</v>
      </c>
      <c r="C80" s="433">
        <v>3</v>
      </c>
      <c r="D80" s="433">
        <v>0</v>
      </c>
      <c r="E80" s="433">
        <v>0</v>
      </c>
      <c r="F80" s="436" t="s">
        <v>1620</v>
      </c>
      <c r="G80" s="435"/>
    </row>
    <row r="81" spans="1:7">
      <c r="A81" s="433">
        <v>3</v>
      </c>
      <c r="B81" s="433">
        <v>2</v>
      </c>
      <c r="C81" s="433">
        <v>3</v>
      </c>
      <c r="D81" s="433">
        <v>1</v>
      </c>
      <c r="E81" s="433">
        <v>0</v>
      </c>
      <c r="F81" s="436" t="s">
        <v>1621</v>
      </c>
      <c r="G81" s="435"/>
    </row>
    <row r="82" spans="1:7" ht="30">
      <c r="A82" s="433">
        <v>3</v>
      </c>
      <c r="B82" s="433">
        <v>2</v>
      </c>
      <c r="C82" s="433">
        <v>3</v>
      </c>
      <c r="D82" s="433">
        <v>2</v>
      </c>
      <c r="E82" s="433">
        <v>0</v>
      </c>
      <c r="F82" s="436" t="s">
        <v>1622</v>
      </c>
      <c r="G82" s="435"/>
    </row>
    <row r="83" spans="1:7">
      <c r="A83" s="433">
        <v>3</v>
      </c>
      <c r="B83" s="433">
        <v>2</v>
      </c>
      <c r="C83" s="433">
        <v>3</v>
      </c>
      <c r="D83" s="433">
        <v>3</v>
      </c>
      <c r="E83" s="433">
        <v>0</v>
      </c>
      <c r="F83" s="436" t="s">
        <v>1623</v>
      </c>
      <c r="G83" s="435"/>
    </row>
    <row r="84" spans="1:7" ht="30">
      <c r="A84" s="433">
        <v>3</v>
      </c>
      <c r="B84" s="433">
        <v>2</v>
      </c>
      <c r="C84" s="433">
        <v>3</v>
      </c>
      <c r="D84" s="433">
        <v>4</v>
      </c>
      <c r="E84" s="433">
        <v>0</v>
      </c>
      <c r="F84" s="436" t="s">
        <v>1624</v>
      </c>
      <c r="G84" s="435"/>
    </row>
    <row r="85" spans="1:7">
      <c r="A85" s="433">
        <v>3</v>
      </c>
      <c r="B85" s="433">
        <v>2</v>
      </c>
      <c r="C85" s="433">
        <v>3</v>
      </c>
      <c r="D85" s="433">
        <v>5</v>
      </c>
      <c r="E85" s="433">
        <v>0</v>
      </c>
      <c r="F85" s="436" t="s">
        <v>1625</v>
      </c>
      <c r="G85" s="435"/>
    </row>
    <row r="86" spans="1:7" ht="30">
      <c r="A86" s="433">
        <v>3</v>
      </c>
      <c r="B86" s="433">
        <v>2</v>
      </c>
      <c r="C86" s="433">
        <v>4</v>
      </c>
      <c r="D86" s="433">
        <v>0</v>
      </c>
      <c r="E86" s="433">
        <v>0</v>
      </c>
      <c r="F86" s="436" t="s">
        <v>1626</v>
      </c>
      <c r="G86" s="435"/>
    </row>
    <row r="87" spans="1:7">
      <c r="A87" s="433">
        <v>3</v>
      </c>
      <c r="B87" s="433">
        <v>2</v>
      </c>
      <c r="C87" s="433">
        <v>4</v>
      </c>
      <c r="D87" s="433">
        <v>1</v>
      </c>
      <c r="E87" s="433">
        <v>0</v>
      </c>
      <c r="F87" s="436" t="s">
        <v>1621</v>
      </c>
      <c r="G87" s="435"/>
    </row>
    <row r="88" spans="1:7" ht="30">
      <c r="A88" s="433">
        <v>3</v>
      </c>
      <c r="B88" s="433">
        <v>2</v>
      </c>
      <c r="C88" s="433">
        <v>4</v>
      </c>
      <c r="D88" s="433">
        <v>2</v>
      </c>
      <c r="E88" s="433">
        <v>0</v>
      </c>
      <c r="F88" s="436" t="s">
        <v>1622</v>
      </c>
      <c r="G88" s="435"/>
    </row>
    <row r="89" spans="1:7">
      <c r="A89" s="433">
        <v>3</v>
      </c>
      <c r="B89" s="433">
        <v>2</v>
      </c>
      <c r="C89" s="433">
        <v>4</v>
      </c>
      <c r="D89" s="433">
        <v>3</v>
      </c>
      <c r="E89" s="433">
        <v>0</v>
      </c>
      <c r="F89" s="436" t="s">
        <v>1623</v>
      </c>
      <c r="G89" s="435"/>
    </row>
    <row r="90" spans="1:7" ht="30">
      <c r="A90" s="433">
        <v>3</v>
      </c>
      <c r="B90" s="433">
        <v>2</v>
      </c>
      <c r="C90" s="433">
        <v>4</v>
      </c>
      <c r="D90" s="433">
        <v>4</v>
      </c>
      <c r="E90" s="433">
        <v>0</v>
      </c>
      <c r="F90" s="436" t="s">
        <v>1624</v>
      </c>
      <c r="G90" s="435"/>
    </row>
    <row r="91" spans="1:7">
      <c r="A91" s="433">
        <v>3</v>
      </c>
      <c r="B91" s="433">
        <v>2</v>
      </c>
      <c r="C91" s="433">
        <v>4</v>
      </c>
      <c r="D91" s="433">
        <v>5</v>
      </c>
      <c r="E91" s="433">
        <v>0</v>
      </c>
      <c r="F91" s="436" t="s">
        <v>1625</v>
      </c>
      <c r="G91" s="435"/>
    </row>
    <row r="92" spans="1:7" hidden="1">
      <c r="F92" s="436"/>
    </row>
    <row r="93" spans="1:7" hidden="1"/>
    <row r="94" spans="1:7" hidden="1"/>
    <row r="95" spans="1:7" hidden="1"/>
    <row r="96" spans="1:7" hidden="1"/>
  </sheetData>
  <sheetProtection password="D38D" sheet="1" objects="1" scenarios="1"/>
  <pageMargins left="0.7" right="0.7" top="0.75" bottom="0.75" header="0.3" footer="0.3"/>
  <pageSetup orientation="portrait" r:id="rId1"/>
  <legacyDrawing r:id="rId2"/>
  <tableParts count="1">
    <tablePart r:id="rId3"/>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tabColor theme="9" tint="-0.249977111117893"/>
  </sheetPr>
  <dimension ref="A1:D438"/>
  <sheetViews>
    <sheetView workbookViewId="0">
      <pane ySplit="1" topLeftCell="A332" activePane="bottomLeft" state="frozen"/>
      <selection pane="bottomLeft" activeCell="B185" sqref="B185"/>
    </sheetView>
  </sheetViews>
  <sheetFormatPr baseColWidth="10" defaultColWidth="0" defaultRowHeight="15" zeroHeight="1"/>
  <cols>
    <col min="1" max="1" width="5.5703125" style="5" customWidth="1"/>
    <col min="2" max="2" width="55" style="7" customWidth="1"/>
    <col min="3" max="3" width="99.85546875" style="3" customWidth="1"/>
    <col min="4" max="4" width="0.28515625" style="3" customWidth="1"/>
    <col min="5" max="16384" width="11.42578125" style="3" hidden="1"/>
  </cols>
  <sheetData>
    <row r="1" spans="1:3" s="74" customFormat="1" ht="30" customHeight="1">
      <c r="A1" s="72" t="s">
        <v>607</v>
      </c>
      <c r="B1" s="73" t="s">
        <v>609</v>
      </c>
      <c r="C1" s="72" t="s">
        <v>664</v>
      </c>
    </row>
    <row r="2" spans="1:3" ht="45" customHeight="1">
      <c r="A2" s="22">
        <v>1000</v>
      </c>
      <c r="B2" s="6" t="s">
        <v>0</v>
      </c>
      <c r="C2" s="12" t="s">
        <v>702</v>
      </c>
    </row>
    <row r="3" spans="1:3" ht="45" customHeight="1">
      <c r="A3" s="22">
        <v>1100</v>
      </c>
      <c r="B3" s="6" t="s">
        <v>1</v>
      </c>
      <c r="C3" s="11" t="s">
        <v>665</v>
      </c>
    </row>
    <row r="4" spans="1:3" ht="45" customHeight="1">
      <c r="A4" s="5">
        <v>111</v>
      </c>
      <c r="B4" s="7" t="s">
        <v>2</v>
      </c>
      <c r="C4" s="17" t="s">
        <v>703</v>
      </c>
    </row>
    <row r="5" spans="1:3" ht="45" customHeight="1">
      <c r="A5" s="5">
        <v>112</v>
      </c>
      <c r="B5" s="7" t="s">
        <v>3</v>
      </c>
      <c r="C5" s="17" t="s">
        <v>685</v>
      </c>
    </row>
    <row r="6" spans="1:3" ht="45" customHeight="1">
      <c r="A6" s="5">
        <v>113</v>
      </c>
      <c r="B6" s="7" t="s">
        <v>4</v>
      </c>
      <c r="C6" s="21" t="s">
        <v>686</v>
      </c>
    </row>
    <row r="7" spans="1:3" ht="75">
      <c r="A7" s="5">
        <v>114</v>
      </c>
      <c r="B7" s="7" t="s">
        <v>704</v>
      </c>
      <c r="C7" s="21" t="s">
        <v>1370</v>
      </c>
    </row>
    <row r="8" spans="1:3" ht="45" customHeight="1">
      <c r="A8" s="23">
        <v>1200</v>
      </c>
      <c r="B8" s="8" t="s">
        <v>5</v>
      </c>
      <c r="C8" s="20" t="s">
        <v>687</v>
      </c>
    </row>
    <row r="9" spans="1:3" ht="75">
      <c r="A9" s="5">
        <v>121</v>
      </c>
      <c r="B9" s="7" t="s">
        <v>6</v>
      </c>
      <c r="C9" s="21" t="s">
        <v>1371</v>
      </c>
    </row>
    <row r="10" spans="1:3" ht="45" customHeight="1">
      <c r="A10" s="5">
        <v>122</v>
      </c>
      <c r="B10" s="7" t="s">
        <v>7</v>
      </c>
      <c r="C10" s="17" t="s">
        <v>688</v>
      </c>
    </row>
    <row r="11" spans="1:3" ht="45" customHeight="1">
      <c r="A11" s="5">
        <v>123</v>
      </c>
      <c r="B11" s="7" t="s">
        <v>8</v>
      </c>
      <c r="C11" s="17" t="s">
        <v>689</v>
      </c>
    </row>
    <row r="12" spans="1:3" ht="60">
      <c r="A12" s="5">
        <v>124</v>
      </c>
      <c r="B12" s="7" t="s">
        <v>705</v>
      </c>
      <c r="C12" s="21" t="s">
        <v>706</v>
      </c>
    </row>
    <row r="13" spans="1:3" ht="45" customHeight="1">
      <c r="A13" s="23">
        <v>1300</v>
      </c>
      <c r="B13" s="8" t="s">
        <v>9</v>
      </c>
      <c r="C13" s="20" t="s">
        <v>690</v>
      </c>
    </row>
    <row r="14" spans="1:3" ht="45" customHeight="1">
      <c r="A14" s="5">
        <v>131</v>
      </c>
      <c r="B14" s="7" t="s">
        <v>10</v>
      </c>
      <c r="C14" s="17" t="s">
        <v>691</v>
      </c>
    </row>
    <row r="15" spans="1:3" ht="45" customHeight="1">
      <c r="A15" s="5">
        <v>132</v>
      </c>
      <c r="B15" s="7" t="s">
        <v>11</v>
      </c>
      <c r="C15" s="17" t="s">
        <v>692</v>
      </c>
    </row>
    <row r="16" spans="1:3" ht="45" customHeight="1">
      <c r="A16" s="5">
        <v>133</v>
      </c>
      <c r="B16" s="7" t="s">
        <v>12</v>
      </c>
      <c r="C16" s="17" t="s">
        <v>707</v>
      </c>
    </row>
    <row r="17" spans="1:3" ht="45" customHeight="1">
      <c r="A17" s="5">
        <v>134</v>
      </c>
      <c r="B17" s="7" t="s">
        <v>13</v>
      </c>
      <c r="C17" s="17" t="s">
        <v>693</v>
      </c>
    </row>
    <row r="18" spans="1:3" ht="45" customHeight="1">
      <c r="A18" s="5">
        <v>135</v>
      </c>
      <c r="B18" s="7" t="s">
        <v>14</v>
      </c>
      <c r="C18" s="17" t="s">
        <v>694</v>
      </c>
    </row>
    <row r="19" spans="1:3" ht="195" customHeight="1">
      <c r="A19" s="5">
        <v>136</v>
      </c>
      <c r="B19" s="7" t="s">
        <v>15</v>
      </c>
      <c r="C19" s="21" t="s">
        <v>1372</v>
      </c>
    </row>
    <row r="20" spans="1:3" ht="105">
      <c r="A20" s="5">
        <v>137</v>
      </c>
      <c r="B20" s="7" t="s">
        <v>16</v>
      </c>
      <c r="C20" s="21" t="s">
        <v>1373</v>
      </c>
    </row>
    <row r="21" spans="1:3" ht="45" customHeight="1">
      <c r="A21" s="5">
        <v>138</v>
      </c>
      <c r="B21" s="7" t="s">
        <v>17</v>
      </c>
      <c r="C21" s="17" t="s">
        <v>695</v>
      </c>
    </row>
    <row r="22" spans="1:3" ht="45" customHeight="1">
      <c r="A22" s="23">
        <v>1400</v>
      </c>
      <c r="B22" s="8" t="s">
        <v>18</v>
      </c>
      <c r="C22" s="20" t="s">
        <v>1324</v>
      </c>
    </row>
    <row r="23" spans="1:3" ht="45" customHeight="1">
      <c r="A23" s="5">
        <v>141</v>
      </c>
      <c r="B23" s="7" t="s">
        <v>19</v>
      </c>
      <c r="C23" s="17" t="s">
        <v>696</v>
      </c>
    </row>
    <row r="24" spans="1:3" ht="45" customHeight="1">
      <c r="A24" s="5">
        <v>142</v>
      </c>
      <c r="B24" s="7" t="s">
        <v>20</v>
      </c>
      <c r="C24" s="17" t="s">
        <v>697</v>
      </c>
    </row>
    <row r="25" spans="1:3" ht="45" customHeight="1">
      <c r="A25" s="5">
        <v>143</v>
      </c>
      <c r="B25" s="7" t="s">
        <v>21</v>
      </c>
      <c r="C25" s="17" t="s">
        <v>698</v>
      </c>
    </row>
    <row r="26" spans="1:3" ht="60">
      <c r="A26" s="5">
        <v>144</v>
      </c>
      <c r="B26" s="7" t="s">
        <v>22</v>
      </c>
      <c r="C26" s="21" t="s">
        <v>708</v>
      </c>
    </row>
    <row r="27" spans="1:3" ht="45" customHeight="1">
      <c r="A27" s="23">
        <v>1500</v>
      </c>
      <c r="B27" s="8" t="s">
        <v>312</v>
      </c>
      <c r="C27" s="20" t="s">
        <v>699</v>
      </c>
    </row>
    <row r="28" spans="1:3" ht="60" customHeight="1">
      <c r="A28" s="5">
        <v>151</v>
      </c>
      <c r="B28" s="7" t="s">
        <v>23</v>
      </c>
      <c r="C28" s="21" t="s">
        <v>709</v>
      </c>
    </row>
    <row r="29" spans="1:3" ht="45" customHeight="1">
      <c r="A29" s="5">
        <v>152</v>
      </c>
      <c r="B29" s="7" t="s">
        <v>24</v>
      </c>
      <c r="C29" s="17" t="s">
        <v>1374</v>
      </c>
    </row>
    <row r="30" spans="1:3" ht="75">
      <c r="A30" s="5">
        <v>153</v>
      </c>
      <c r="B30" s="7" t="s">
        <v>25</v>
      </c>
      <c r="C30" s="21" t="s">
        <v>1375</v>
      </c>
    </row>
    <row r="31" spans="1:3" ht="45" customHeight="1">
      <c r="A31" s="5">
        <v>154</v>
      </c>
      <c r="B31" s="7" t="s">
        <v>26</v>
      </c>
      <c r="C31" s="17" t="s">
        <v>710</v>
      </c>
    </row>
    <row r="32" spans="1:3" ht="60">
      <c r="A32" s="5">
        <v>155</v>
      </c>
      <c r="B32" s="7" t="s">
        <v>1367</v>
      </c>
      <c r="C32" s="21" t="s">
        <v>1173</v>
      </c>
    </row>
    <row r="33" spans="1:3" ht="45" customHeight="1">
      <c r="A33" s="5">
        <v>159</v>
      </c>
      <c r="B33" s="7" t="s">
        <v>27</v>
      </c>
      <c r="C33" s="17" t="s">
        <v>700</v>
      </c>
    </row>
    <row r="34" spans="1:3" ht="75">
      <c r="A34" s="23">
        <v>1600</v>
      </c>
      <c r="B34" s="8" t="s">
        <v>28</v>
      </c>
      <c r="C34" s="24" t="s">
        <v>711</v>
      </c>
    </row>
    <row r="35" spans="1:3" ht="120">
      <c r="A35" s="5">
        <v>161</v>
      </c>
      <c r="B35" s="7" t="s">
        <v>29</v>
      </c>
      <c r="C35" s="21" t="s">
        <v>1325</v>
      </c>
    </row>
    <row r="36" spans="1:3" ht="45" customHeight="1">
      <c r="A36" s="23">
        <v>1700</v>
      </c>
      <c r="B36" s="8" t="s">
        <v>1274</v>
      </c>
      <c r="C36" s="20" t="s">
        <v>1326</v>
      </c>
    </row>
    <row r="37" spans="1:3" ht="45" customHeight="1">
      <c r="A37" s="5">
        <v>171</v>
      </c>
      <c r="B37" s="7" t="s">
        <v>30</v>
      </c>
      <c r="C37" s="21" t="s">
        <v>1174</v>
      </c>
    </row>
    <row r="38" spans="1:3" ht="45" customHeight="1">
      <c r="A38" s="5">
        <v>172</v>
      </c>
      <c r="B38" s="7" t="s">
        <v>31</v>
      </c>
      <c r="C38" s="21" t="s">
        <v>701</v>
      </c>
    </row>
    <row r="39" spans="1:3" ht="45" customHeight="1">
      <c r="A39" s="23">
        <v>2000</v>
      </c>
      <c r="B39" s="8" t="s">
        <v>32</v>
      </c>
      <c r="C39" s="20" t="s">
        <v>734</v>
      </c>
    </row>
    <row r="40" spans="1:3" ht="60">
      <c r="A40" s="23">
        <v>2100</v>
      </c>
      <c r="B40" s="8" t="s">
        <v>33</v>
      </c>
      <c r="C40" s="24" t="s">
        <v>735</v>
      </c>
    </row>
    <row r="41" spans="1:3" ht="75">
      <c r="A41" s="5">
        <v>211</v>
      </c>
      <c r="B41" s="7" t="s">
        <v>34</v>
      </c>
      <c r="C41" s="21" t="s">
        <v>1175</v>
      </c>
    </row>
    <row r="42" spans="1:3" ht="45" customHeight="1">
      <c r="A42" s="5">
        <v>212</v>
      </c>
      <c r="B42" s="7" t="s">
        <v>35</v>
      </c>
      <c r="C42" s="17" t="s">
        <v>736</v>
      </c>
    </row>
    <row r="43" spans="1:3" ht="60">
      <c r="A43" s="5">
        <v>213</v>
      </c>
      <c r="B43" s="7" t="s">
        <v>36</v>
      </c>
      <c r="C43" s="21" t="s">
        <v>737</v>
      </c>
    </row>
    <row r="44" spans="1:3" ht="45" customHeight="1">
      <c r="A44" s="5">
        <v>214</v>
      </c>
      <c r="B44" s="7" t="s">
        <v>37</v>
      </c>
      <c r="C44" s="21" t="s">
        <v>738</v>
      </c>
    </row>
    <row r="45" spans="1:3" ht="90">
      <c r="A45" s="5">
        <v>215</v>
      </c>
      <c r="B45" s="7" t="s">
        <v>313</v>
      </c>
      <c r="C45" s="21" t="s">
        <v>1176</v>
      </c>
    </row>
    <row r="46" spans="1:3" ht="45" customHeight="1">
      <c r="A46" s="5">
        <v>216</v>
      </c>
      <c r="B46" s="7" t="s">
        <v>38</v>
      </c>
      <c r="C46" s="17" t="s">
        <v>1376</v>
      </c>
    </row>
    <row r="47" spans="1:3" ht="45" customHeight="1">
      <c r="A47" s="5">
        <v>217</v>
      </c>
      <c r="B47" s="7" t="s">
        <v>39</v>
      </c>
      <c r="C47" s="17" t="s">
        <v>739</v>
      </c>
    </row>
    <row r="48" spans="1:3" ht="45" customHeight="1">
      <c r="A48" s="5">
        <v>218</v>
      </c>
      <c r="B48" s="7" t="s">
        <v>40</v>
      </c>
      <c r="C48" s="21" t="s">
        <v>1177</v>
      </c>
    </row>
    <row r="49" spans="1:3" ht="60">
      <c r="A49" s="23">
        <v>2200</v>
      </c>
      <c r="B49" s="8" t="s">
        <v>41</v>
      </c>
      <c r="C49" s="24" t="s">
        <v>1178</v>
      </c>
    </row>
    <row r="50" spans="1:3" ht="120">
      <c r="A50" s="5">
        <v>221</v>
      </c>
      <c r="B50" s="7" t="s">
        <v>42</v>
      </c>
      <c r="C50" s="21" t="s">
        <v>1179</v>
      </c>
    </row>
    <row r="51" spans="1:3" ht="45" customHeight="1">
      <c r="A51" s="5">
        <v>222</v>
      </c>
      <c r="B51" s="7" t="s">
        <v>43</v>
      </c>
      <c r="C51" s="21" t="s">
        <v>740</v>
      </c>
    </row>
    <row r="52" spans="1:3" ht="45" customHeight="1">
      <c r="A52" s="5">
        <v>223</v>
      </c>
      <c r="B52" s="7" t="s">
        <v>44</v>
      </c>
      <c r="C52" s="21" t="s">
        <v>741</v>
      </c>
    </row>
    <row r="53" spans="1:3" ht="60">
      <c r="A53" s="23">
        <v>2300</v>
      </c>
      <c r="B53" s="8" t="s">
        <v>45</v>
      </c>
      <c r="C53" s="24" t="s">
        <v>742</v>
      </c>
    </row>
    <row r="54" spans="1:3" ht="45" customHeight="1">
      <c r="A54" s="5">
        <v>231</v>
      </c>
      <c r="B54" s="7" t="s">
        <v>46</v>
      </c>
      <c r="C54" s="21" t="s">
        <v>743</v>
      </c>
    </row>
    <row r="55" spans="1:3" ht="45" customHeight="1">
      <c r="A55" s="5">
        <v>232</v>
      </c>
      <c r="B55" s="7" t="s">
        <v>47</v>
      </c>
      <c r="C55" s="17" t="s">
        <v>744</v>
      </c>
    </row>
    <row r="56" spans="1:3" ht="45" customHeight="1">
      <c r="A56" s="5">
        <v>233</v>
      </c>
      <c r="B56" s="7" t="s">
        <v>314</v>
      </c>
      <c r="C56" s="21" t="s">
        <v>745</v>
      </c>
    </row>
    <row r="57" spans="1:3" ht="45" customHeight="1">
      <c r="A57" s="5">
        <v>234</v>
      </c>
      <c r="B57" s="7" t="s">
        <v>48</v>
      </c>
      <c r="C57" s="21" t="s">
        <v>1377</v>
      </c>
    </row>
    <row r="58" spans="1:3" ht="75">
      <c r="A58" s="5">
        <v>235</v>
      </c>
      <c r="B58" s="7" t="s">
        <v>324</v>
      </c>
      <c r="C58" s="21" t="s">
        <v>746</v>
      </c>
    </row>
    <row r="59" spans="1:3" ht="45" customHeight="1">
      <c r="A59" s="5">
        <v>236</v>
      </c>
      <c r="B59" s="7" t="s">
        <v>49</v>
      </c>
      <c r="C59" s="21" t="s">
        <v>747</v>
      </c>
    </row>
    <row r="60" spans="1:3" ht="45" customHeight="1">
      <c r="A60" s="5">
        <v>237</v>
      </c>
      <c r="B60" s="7" t="s">
        <v>50</v>
      </c>
      <c r="C60" s="21" t="s">
        <v>748</v>
      </c>
    </row>
    <row r="61" spans="1:3" ht="45" customHeight="1">
      <c r="A61" s="5">
        <v>238</v>
      </c>
      <c r="B61" s="7" t="s">
        <v>51</v>
      </c>
      <c r="C61" s="17" t="s">
        <v>1180</v>
      </c>
    </row>
    <row r="62" spans="1:3" ht="45" customHeight="1">
      <c r="A62" s="5">
        <v>239</v>
      </c>
      <c r="B62" s="7" t="s">
        <v>52</v>
      </c>
      <c r="C62" s="21" t="s">
        <v>749</v>
      </c>
    </row>
    <row r="63" spans="1:3" ht="45" customHeight="1">
      <c r="A63" s="23">
        <v>2400</v>
      </c>
      <c r="B63" s="8" t="s">
        <v>53</v>
      </c>
      <c r="C63" s="20" t="s">
        <v>750</v>
      </c>
    </row>
    <row r="64" spans="1:3" ht="60">
      <c r="A64" s="5">
        <v>241</v>
      </c>
      <c r="B64" s="7" t="s">
        <v>54</v>
      </c>
      <c r="C64" s="21" t="s">
        <v>751</v>
      </c>
    </row>
    <row r="65" spans="1:3" ht="45" customHeight="1">
      <c r="A65" s="5">
        <v>242</v>
      </c>
      <c r="B65" s="7" t="s">
        <v>55</v>
      </c>
      <c r="C65" s="17" t="s">
        <v>752</v>
      </c>
    </row>
    <row r="66" spans="1:3" ht="60">
      <c r="A66" s="5">
        <v>243</v>
      </c>
      <c r="B66" s="7" t="s">
        <v>56</v>
      </c>
      <c r="C66" s="21" t="s">
        <v>753</v>
      </c>
    </row>
    <row r="67" spans="1:3" ht="45" customHeight="1">
      <c r="A67" s="5">
        <v>244</v>
      </c>
      <c r="B67" s="7" t="s">
        <v>57</v>
      </c>
      <c r="C67" s="17" t="s">
        <v>754</v>
      </c>
    </row>
    <row r="68" spans="1:3" ht="45" customHeight="1">
      <c r="A68" s="5">
        <v>245</v>
      </c>
      <c r="B68" s="7" t="s">
        <v>58</v>
      </c>
      <c r="C68" s="17" t="s">
        <v>755</v>
      </c>
    </row>
    <row r="69" spans="1:3" ht="75">
      <c r="A69" s="5">
        <v>246</v>
      </c>
      <c r="B69" s="7" t="s">
        <v>325</v>
      </c>
      <c r="C69" s="21" t="s">
        <v>1181</v>
      </c>
    </row>
    <row r="70" spans="1:3" ht="60">
      <c r="A70" s="5">
        <v>247</v>
      </c>
      <c r="B70" s="7" t="s">
        <v>59</v>
      </c>
      <c r="C70" s="21" t="s">
        <v>756</v>
      </c>
    </row>
    <row r="71" spans="1:3" ht="45" customHeight="1">
      <c r="A71" s="5">
        <v>248</v>
      </c>
      <c r="B71" s="7" t="s">
        <v>60</v>
      </c>
      <c r="C71" s="17" t="s">
        <v>757</v>
      </c>
    </row>
    <row r="72" spans="1:3" ht="90">
      <c r="A72" s="5">
        <v>249</v>
      </c>
      <c r="B72" s="7" t="s">
        <v>61</v>
      </c>
      <c r="C72" s="21" t="s">
        <v>1182</v>
      </c>
    </row>
    <row r="73" spans="1:3" ht="45" customHeight="1">
      <c r="A73" s="23">
        <v>2500</v>
      </c>
      <c r="B73" s="8" t="s">
        <v>1275</v>
      </c>
      <c r="C73" s="20" t="s">
        <v>758</v>
      </c>
    </row>
    <row r="74" spans="1:3" ht="60">
      <c r="A74" s="5">
        <v>251</v>
      </c>
      <c r="B74" s="7" t="s">
        <v>62</v>
      </c>
      <c r="C74" s="21" t="s">
        <v>1378</v>
      </c>
    </row>
    <row r="75" spans="1:3" ht="45" customHeight="1">
      <c r="A75" s="5">
        <v>252</v>
      </c>
      <c r="B75" s="7" t="s">
        <v>63</v>
      </c>
      <c r="C75" s="21" t="s">
        <v>759</v>
      </c>
    </row>
    <row r="76" spans="1:3" ht="60">
      <c r="A76" s="5">
        <v>253</v>
      </c>
      <c r="B76" s="7" t="s">
        <v>326</v>
      </c>
      <c r="C76" s="21" t="s">
        <v>760</v>
      </c>
    </row>
    <row r="77" spans="1:3" ht="45" customHeight="1">
      <c r="A77" s="5">
        <v>254</v>
      </c>
      <c r="B77" s="7" t="s">
        <v>66</v>
      </c>
      <c r="C77" s="21" t="s">
        <v>761</v>
      </c>
    </row>
    <row r="78" spans="1:3" ht="60" customHeight="1">
      <c r="A78" s="5">
        <v>255</v>
      </c>
      <c r="B78" s="7" t="s">
        <v>64</v>
      </c>
      <c r="C78" s="21" t="s">
        <v>762</v>
      </c>
    </row>
    <row r="79" spans="1:3" ht="45" customHeight="1">
      <c r="A79" s="5">
        <v>256</v>
      </c>
      <c r="B79" s="7" t="s">
        <v>67</v>
      </c>
      <c r="C79" s="17" t="s">
        <v>1327</v>
      </c>
    </row>
    <row r="80" spans="1:3" ht="75">
      <c r="A80" s="5">
        <v>259</v>
      </c>
      <c r="B80" s="7" t="s">
        <v>65</v>
      </c>
      <c r="C80" s="21" t="s">
        <v>1183</v>
      </c>
    </row>
    <row r="81" spans="1:3" ht="45" customHeight="1">
      <c r="A81" s="23">
        <v>2600</v>
      </c>
      <c r="B81" s="8" t="s">
        <v>68</v>
      </c>
      <c r="C81" s="20" t="s">
        <v>1184</v>
      </c>
    </row>
    <row r="82" spans="1:3" ht="60">
      <c r="A82" s="5">
        <v>261</v>
      </c>
      <c r="B82" s="7" t="s">
        <v>69</v>
      </c>
      <c r="C82" s="21" t="s">
        <v>763</v>
      </c>
    </row>
    <row r="83" spans="1:3" ht="45" customHeight="1">
      <c r="A83" s="5">
        <v>262</v>
      </c>
      <c r="B83" s="7" t="s">
        <v>70</v>
      </c>
      <c r="C83" s="17" t="s">
        <v>764</v>
      </c>
    </row>
    <row r="84" spans="1:3" ht="45" customHeight="1">
      <c r="A84" s="23">
        <v>2700</v>
      </c>
      <c r="B84" s="8" t="s">
        <v>71</v>
      </c>
      <c r="C84" s="20" t="s">
        <v>765</v>
      </c>
    </row>
    <row r="85" spans="1:3" ht="45" customHeight="1">
      <c r="A85" s="5">
        <v>271</v>
      </c>
      <c r="B85" s="7" t="s">
        <v>72</v>
      </c>
      <c r="C85" s="21" t="s">
        <v>766</v>
      </c>
    </row>
    <row r="86" spans="1:3" ht="60">
      <c r="A86" s="5">
        <v>272</v>
      </c>
      <c r="B86" s="7" t="s">
        <v>73</v>
      </c>
      <c r="C86" s="21" t="s">
        <v>1379</v>
      </c>
    </row>
    <row r="87" spans="1:3" ht="45" customHeight="1">
      <c r="A87" s="5">
        <v>273</v>
      </c>
      <c r="B87" s="7" t="s">
        <v>74</v>
      </c>
      <c r="C87" s="17" t="s">
        <v>1328</v>
      </c>
    </row>
    <row r="88" spans="1:3" ht="45" customHeight="1">
      <c r="A88" s="5">
        <v>274</v>
      </c>
      <c r="B88" s="7" t="s">
        <v>75</v>
      </c>
      <c r="C88" s="21" t="s">
        <v>767</v>
      </c>
    </row>
    <row r="89" spans="1:3" ht="45" customHeight="1">
      <c r="A89" s="5">
        <v>275</v>
      </c>
      <c r="B89" s="7" t="s">
        <v>76</v>
      </c>
      <c r="C89" s="17" t="s">
        <v>768</v>
      </c>
    </row>
    <row r="90" spans="1:3" ht="45" customHeight="1">
      <c r="A90" s="23">
        <v>2800</v>
      </c>
      <c r="B90" s="8" t="s">
        <v>77</v>
      </c>
      <c r="C90" s="20" t="s">
        <v>769</v>
      </c>
    </row>
    <row r="91" spans="1:3" ht="45" customHeight="1">
      <c r="A91" s="5">
        <v>281</v>
      </c>
      <c r="B91" s="7" t="s">
        <v>78</v>
      </c>
      <c r="C91" s="17" t="s">
        <v>1185</v>
      </c>
    </row>
    <row r="92" spans="1:3" ht="45" customHeight="1">
      <c r="A92" s="5">
        <v>282</v>
      </c>
      <c r="B92" s="7" t="s">
        <v>79</v>
      </c>
      <c r="C92" s="17" t="s">
        <v>770</v>
      </c>
    </row>
    <row r="93" spans="1:3" ht="45" customHeight="1">
      <c r="A93" s="5">
        <v>283</v>
      </c>
      <c r="B93" s="7" t="s">
        <v>1186</v>
      </c>
      <c r="C93" s="21" t="s">
        <v>771</v>
      </c>
    </row>
    <row r="94" spans="1:3" ht="45" customHeight="1">
      <c r="A94" s="23">
        <v>2900</v>
      </c>
      <c r="B94" s="8" t="s">
        <v>80</v>
      </c>
      <c r="C94" s="20" t="s">
        <v>772</v>
      </c>
    </row>
    <row r="95" spans="1:3" ht="105">
      <c r="A95" s="5">
        <v>291</v>
      </c>
      <c r="B95" s="7" t="s">
        <v>81</v>
      </c>
      <c r="C95" s="21" t="s">
        <v>773</v>
      </c>
    </row>
    <row r="96" spans="1:3" ht="45" customHeight="1">
      <c r="A96" s="5">
        <v>292</v>
      </c>
      <c r="B96" s="7" t="s">
        <v>82</v>
      </c>
      <c r="C96" s="17" t="s">
        <v>1187</v>
      </c>
    </row>
    <row r="97" spans="1:3" ht="60">
      <c r="A97" s="5">
        <v>293</v>
      </c>
      <c r="B97" s="7" t="s">
        <v>1282</v>
      </c>
      <c r="C97" s="21" t="s">
        <v>774</v>
      </c>
    </row>
    <row r="98" spans="1:3" ht="60">
      <c r="A98" s="5">
        <v>294</v>
      </c>
      <c r="B98" s="7" t="s">
        <v>83</v>
      </c>
      <c r="C98" s="21" t="s">
        <v>775</v>
      </c>
    </row>
    <row r="99" spans="1:3" ht="45" customHeight="1">
      <c r="A99" s="5">
        <v>295</v>
      </c>
      <c r="B99" s="7" t="s">
        <v>84</v>
      </c>
      <c r="C99" s="17" t="s">
        <v>776</v>
      </c>
    </row>
    <row r="100" spans="1:3" ht="60">
      <c r="A100" s="5">
        <v>296</v>
      </c>
      <c r="B100" s="7" t="s">
        <v>85</v>
      </c>
      <c r="C100" s="21" t="s">
        <v>1188</v>
      </c>
    </row>
    <row r="101" spans="1:3" ht="45" customHeight="1">
      <c r="A101" s="5">
        <v>297</v>
      </c>
      <c r="B101" s="7" t="s">
        <v>86</v>
      </c>
      <c r="C101" s="17" t="s">
        <v>777</v>
      </c>
    </row>
    <row r="102" spans="1:3" ht="45" customHeight="1">
      <c r="A102" s="5">
        <v>298</v>
      </c>
      <c r="B102" s="7" t="s">
        <v>87</v>
      </c>
      <c r="C102" s="21" t="s">
        <v>1189</v>
      </c>
    </row>
    <row r="103" spans="1:3" ht="45" customHeight="1">
      <c r="A103" s="5">
        <v>299</v>
      </c>
      <c r="B103" s="7" t="s">
        <v>88</v>
      </c>
      <c r="C103" s="17" t="s">
        <v>778</v>
      </c>
    </row>
    <row r="104" spans="1:3" ht="45" customHeight="1">
      <c r="A104" s="23">
        <v>3000</v>
      </c>
      <c r="B104" s="8" t="s">
        <v>89</v>
      </c>
      <c r="C104" s="24" t="s">
        <v>789</v>
      </c>
    </row>
    <row r="105" spans="1:3" ht="45" customHeight="1">
      <c r="A105" s="23">
        <v>3100</v>
      </c>
      <c r="B105" s="8" t="s">
        <v>90</v>
      </c>
      <c r="C105" s="24" t="s">
        <v>790</v>
      </c>
    </row>
    <row r="106" spans="1:3" ht="45" customHeight="1">
      <c r="A106" s="5">
        <v>311</v>
      </c>
      <c r="B106" s="7" t="s">
        <v>91</v>
      </c>
      <c r="C106" s="17" t="s">
        <v>791</v>
      </c>
    </row>
    <row r="107" spans="1:3" ht="45" customHeight="1">
      <c r="A107" s="5">
        <v>312</v>
      </c>
      <c r="B107" s="7" t="s">
        <v>92</v>
      </c>
      <c r="C107" s="17" t="s">
        <v>792</v>
      </c>
    </row>
    <row r="108" spans="1:3" ht="45" customHeight="1">
      <c r="A108" s="5">
        <v>313</v>
      </c>
      <c r="B108" s="7" t="s">
        <v>93</v>
      </c>
      <c r="C108" s="17" t="s">
        <v>1380</v>
      </c>
    </row>
    <row r="109" spans="1:3" ht="45" customHeight="1">
      <c r="A109" s="5">
        <v>314</v>
      </c>
      <c r="B109" s="7" t="s">
        <v>94</v>
      </c>
      <c r="C109" s="17" t="s">
        <v>793</v>
      </c>
    </row>
    <row r="110" spans="1:3" ht="45" customHeight="1">
      <c r="A110" s="5">
        <v>315</v>
      </c>
      <c r="B110" s="7" t="s">
        <v>95</v>
      </c>
      <c r="C110" s="17" t="s">
        <v>794</v>
      </c>
    </row>
    <row r="111" spans="1:3" ht="90">
      <c r="A111" s="5">
        <v>316</v>
      </c>
      <c r="B111" s="7" t="s">
        <v>327</v>
      </c>
      <c r="C111" s="21" t="s">
        <v>795</v>
      </c>
    </row>
    <row r="112" spans="1:3" ht="75" customHeight="1">
      <c r="A112" s="5">
        <v>317</v>
      </c>
      <c r="B112" s="7" t="s">
        <v>96</v>
      </c>
      <c r="C112" s="21" t="s">
        <v>796</v>
      </c>
    </row>
    <row r="113" spans="1:3" ht="45" customHeight="1">
      <c r="A113" s="5">
        <v>318</v>
      </c>
      <c r="B113" s="7" t="s">
        <v>97</v>
      </c>
      <c r="C113" s="21" t="s">
        <v>797</v>
      </c>
    </row>
    <row r="114" spans="1:3" ht="75" customHeight="1">
      <c r="A114" s="5">
        <v>319</v>
      </c>
      <c r="B114" s="7" t="s">
        <v>98</v>
      </c>
      <c r="C114" s="21" t="s">
        <v>798</v>
      </c>
    </row>
    <row r="115" spans="1:3" ht="45" customHeight="1">
      <c r="A115" s="23">
        <v>3200</v>
      </c>
      <c r="B115" s="8" t="s">
        <v>99</v>
      </c>
      <c r="C115" s="20" t="s">
        <v>799</v>
      </c>
    </row>
    <row r="116" spans="1:3" ht="45" customHeight="1">
      <c r="A116" s="5">
        <v>321</v>
      </c>
      <c r="B116" s="7" t="s">
        <v>100</v>
      </c>
      <c r="C116" s="17" t="s">
        <v>800</v>
      </c>
    </row>
    <row r="117" spans="1:3" ht="45" customHeight="1">
      <c r="A117" s="5">
        <v>322</v>
      </c>
      <c r="B117" s="7" t="s">
        <v>101</v>
      </c>
      <c r="C117" s="17" t="s">
        <v>801</v>
      </c>
    </row>
    <row r="118" spans="1:3" ht="45" customHeight="1">
      <c r="A118" s="5">
        <v>323</v>
      </c>
      <c r="B118" s="7" t="s">
        <v>315</v>
      </c>
      <c r="C118" s="21" t="s">
        <v>1190</v>
      </c>
    </row>
    <row r="119" spans="1:3" ht="45" customHeight="1">
      <c r="A119" s="5">
        <v>324</v>
      </c>
      <c r="B119" s="7" t="s">
        <v>102</v>
      </c>
      <c r="C119" s="17" t="s">
        <v>802</v>
      </c>
    </row>
    <row r="120" spans="1:3" ht="45" customHeight="1">
      <c r="A120" s="5">
        <v>325</v>
      </c>
      <c r="B120" s="7" t="s">
        <v>103</v>
      </c>
      <c r="C120" s="17" t="s">
        <v>803</v>
      </c>
    </row>
    <row r="121" spans="1:3" ht="60">
      <c r="A121" s="5">
        <v>326</v>
      </c>
      <c r="B121" s="7" t="s">
        <v>104</v>
      </c>
      <c r="C121" s="21" t="s">
        <v>804</v>
      </c>
    </row>
    <row r="122" spans="1:3" ht="45" customHeight="1">
      <c r="A122" s="5">
        <v>327</v>
      </c>
      <c r="B122" s="7" t="s">
        <v>105</v>
      </c>
      <c r="C122" s="17" t="s">
        <v>805</v>
      </c>
    </row>
    <row r="123" spans="1:3" ht="45" customHeight="1">
      <c r="A123" s="5">
        <v>328</v>
      </c>
      <c r="B123" s="7" t="s">
        <v>106</v>
      </c>
      <c r="C123" s="17" t="s">
        <v>806</v>
      </c>
    </row>
    <row r="124" spans="1:3" ht="60" customHeight="1">
      <c r="A124" s="5">
        <v>329</v>
      </c>
      <c r="B124" s="7" t="s">
        <v>107</v>
      </c>
      <c r="C124" s="21" t="s">
        <v>1381</v>
      </c>
    </row>
    <row r="125" spans="1:3" ht="75">
      <c r="A125" s="23">
        <v>3300</v>
      </c>
      <c r="B125" s="8" t="s">
        <v>1283</v>
      </c>
      <c r="C125" s="24" t="s">
        <v>807</v>
      </c>
    </row>
    <row r="126" spans="1:3" ht="75">
      <c r="A126" s="5">
        <v>331</v>
      </c>
      <c r="B126" s="7" t="s">
        <v>123</v>
      </c>
      <c r="C126" s="21" t="s">
        <v>808</v>
      </c>
    </row>
    <row r="127" spans="1:3" ht="90">
      <c r="A127" s="5">
        <v>332</v>
      </c>
      <c r="B127" s="7" t="s">
        <v>108</v>
      </c>
      <c r="C127" s="21" t="s">
        <v>809</v>
      </c>
    </row>
    <row r="128" spans="1:3" ht="150">
      <c r="A128" s="5">
        <v>333</v>
      </c>
      <c r="B128" s="7" t="s">
        <v>109</v>
      </c>
      <c r="C128" s="21" t="s">
        <v>1382</v>
      </c>
    </row>
    <row r="129" spans="1:3" ht="75">
      <c r="A129" s="5">
        <v>334</v>
      </c>
      <c r="B129" s="7" t="s">
        <v>110</v>
      </c>
      <c r="C129" s="21" t="s">
        <v>810</v>
      </c>
    </row>
    <row r="130" spans="1:3" ht="45" customHeight="1">
      <c r="A130" s="5">
        <v>335</v>
      </c>
      <c r="B130" s="7" t="s">
        <v>111</v>
      </c>
      <c r="C130" s="21" t="s">
        <v>811</v>
      </c>
    </row>
    <row r="131" spans="1:3" ht="240" customHeight="1">
      <c r="A131" s="5">
        <v>336</v>
      </c>
      <c r="B131" s="7" t="s">
        <v>1191</v>
      </c>
      <c r="C131" s="21" t="s">
        <v>812</v>
      </c>
    </row>
    <row r="132" spans="1:3" ht="105">
      <c r="A132" s="5">
        <v>337</v>
      </c>
      <c r="B132" s="7" t="s">
        <v>112</v>
      </c>
      <c r="C132" s="21" t="s">
        <v>1192</v>
      </c>
    </row>
    <row r="133" spans="1:3" ht="45" customHeight="1">
      <c r="A133" s="5">
        <v>338</v>
      </c>
      <c r="B133" s="7" t="s">
        <v>113</v>
      </c>
      <c r="C133" s="17" t="s">
        <v>813</v>
      </c>
    </row>
    <row r="134" spans="1:3" ht="45" customHeight="1">
      <c r="A134" s="5">
        <v>339</v>
      </c>
      <c r="B134" s="7" t="s">
        <v>114</v>
      </c>
      <c r="C134" s="21" t="s">
        <v>814</v>
      </c>
    </row>
    <row r="135" spans="1:3" ht="45" customHeight="1">
      <c r="A135" s="23">
        <v>3400</v>
      </c>
      <c r="B135" s="8" t="s">
        <v>115</v>
      </c>
      <c r="C135" s="20" t="s">
        <v>815</v>
      </c>
    </row>
    <row r="136" spans="1:3" ht="75">
      <c r="A136" s="5">
        <v>341</v>
      </c>
      <c r="B136" s="7" t="s">
        <v>293</v>
      </c>
      <c r="C136" s="21" t="s">
        <v>816</v>
      </c>
    </row>
    <row r="137" spans="1:3" ht="45" customHeight="1">
      <c r="A137" s="5">
        <v>342</v>
      </c>
      <c r="B137" s="7" t="s">
        <v>116</v>
      </c>
      <c r="C137" s="17" t="s">
        <v>817</v>
      </c>
    </row>
    <row r="138" spans="1:3" ht="45" customHeight="1">
      <c r="A138" s="5">
        <v>343</v>
      </c>
      <c r="B138" s="7" t="s">
        <v>117</v>
      </c>
      <c r="C138" s="17" t="s">
        <v>818</v>
      </c>
    </row>
    <row r="139" spans="1:3" ht="105">
      <c r="A139" s="5">
        <v>344</v>
      </c>
      <c r="B139" s="7" t="s">
        <v>328</v>
      </c>
      <c r="C139" s="21" t="s">
        <v>819</v>
      </c>
    </row>
    <row r="140" spans="1:3" ht="75">
      <c r="A140" s="5">
        <v>345</v>
      </c>
      <c r="B140" s="7" t="s">
        <v>118</v>
      </c>
      <c r="C140" s="21" t="s">
        <v>820</v>
      </c>
    </row>
    <row r="141" spans="1:3" ht="45" customHeight="1">
      <c r="A141" s="5">
        <v>346</v>
      </c>
      <c r="B141" s="7" t="s">
        <v>119</v>
      </c>
      <c r="C141" s="17" t="s">
        <v>821</v>
      </c>
    </row>
    <row r="142" spans="1:3" ht="90">
      <c r="A142" s="5">
        <v>347</v>
      </c>
      <c r="B142" s="7" t="s">
        <v>120</v>
      </c>
      <c r="C142" s="21" t="s">
        <v>1193</v>
      </c>
    </row>
    <row r="143" spans="1:3" ht="45" customHeight="1">
      <c r="A143" s="5">
        <v>348</v>
      </c>
      <c r="B143" s="7" t="s">
        <v>121</v>
      </c>
      <c r="C143" s="21" t="s">
        <v>822</v>
      </c>
    </row>
    <row r="144" spans="1:3" ht="90">
      <c r="A144" s="5">
        <v>349</v>
      </c>
      <c r="B144" s="7" t="s">
        <v>122</v>
      </c>
      <c r="C144" s="21" t="s">
        <v>823</v>
      </c>
    </row>
    <row r="145" spans="1:3" ht="60">
      <c r="A145" s="23">
        <v>3500</v>
      </c>
      <c r="B145" s="8" t="s">
        <v>1284</v>
      </c>
      <c r="C145" s="24" t="s">
        <v>1194</v>
      </c>
    </row>
    <row r="146" spans="1:3" ht="45">
      <c r="A146" s="5">
        <v>351</v>
      </c>
      <c r="B146" s="7" t="s">
        <v>124</v>
      </c>
      <c r="C146" s="21" t="s">
        <v>824</v>
      </c>
    </row>
    <row r="147" spans="1:3" ht="45">
      <c r="A147" s="5">
        <v>352</v>
      </c>
      <c r="B147" s="7" t="s">
        <v>611</v>
      </c>
      <c r="C147" s="21" t="s">
        <v>825</v>
      </c>
    </row>
    <row r="148" spans="1:3" ht="60">
      <c r="A148" s="5">
        <v>353</v>
      </c>
      <c r="B148" s="7" t="s">
        <v>294</v>
      </c>
      <c r="C148" s="21" t="s">
        <v>826</v>
      </c>
    </row>
    <row r="149" spans="1:3" ht="45" customHeight="1">
      <c r="A149" s="5">
        <v>354</v>
      </c>
      <c r="B149" s="7" t="s">
        <v>125</v>
      </c>
      <c r="C149" s="17" t="s">
        <v>827</v>
      </c>
    </row>
    <row r="150" spans="1:3" ht="45" customHeight="1">
      <c r="A150" s="5">
        <v>355</v>
      </c>
      <c r="B150" s="7" t="s">
        <v>129</v>
      </c>
      <c r="C150" s="17" t="s">
        <v>828</v>
      </c>
    </row>
    <row r="151" spans="1:3" ht="45" customHeight="1">
      <c r="A151" s="5">
        <v>356</v>
      </c>
      <c r="B151" s="7" t="s">
        <v>126</v>
      </c>
      <c r="C151" s="17" t="s">
        <v>829</v>
      </c>
    </row>
    <row r="152" spans="1:3" ht="75">
      <c r="A152" s="5">
        <v>357</v>
      </c>
      <c r="B152" s="7" t="s">
        <v>1195</v>
      </c>
      <c r="C152" s="21" t="s">
        <v>1329</v>
      </c>
    </row>
    <row r="153" spans="1:3" ht="75">
      <c r="A153" s="5">
        <v>358</v>
      </c>
      <c r="B153" s="7" t="s">
        <v>127</v>
      </c>
      <c r="C153" s="21" t="s">
        <v>830</v>
      </c>
    </row>
    <row r="154" spans="1:3" ht="45" customHeight="1">
      <c r="A154" s="5">
        <v>359</v>
      </c>
      <c r="B154" s="7" t="s">
        <v>128</v>
      </c>
      <c r="C154" s="17" t="s">
        <v>831</v>
      </c>
    </row>
    <row r="155" spans="1:3" ht="60">
      <c r="A155" s="23">
        <v>3600</v>
      </c>
      <c r="B155" s="8" t="s">
        <v>130</v>
      </c>
      <c r="C155" s="24" t="s">
        <v>1811</v>
      </c>
    </row>
    <row r="156" spans="1:3" ht="105" customHeight="1">
      <c r="A156" s="5">
        <v>361</v>
      </c>
      <c r="B156" s="7" t="s">
        <v>612</v>
      </c>
      <c r="C156" s="21" t="s">
        <v>832</v>
      </c>
    </row>
    <row r="157" spans="1:3" ht="150" customHeight="1">
      <c r="A157" s="5">
        <v>362</v>
      </c>
      <c r="B157" s="7" t="s">
        <v>613</v>
      </c>
      <c r="C157" s="21" t="s">
        <v>1196</v>
      </c>
    </row>
    <row r="158" spans="1:3" ht="45" customHeight="1">
      <c r="A158" s="5">
        <v>363</v>
      </c>
      <c r="B158" s="7" t="s">
        <v>329</v>
      </c>
      <c r="C158" s="17" t="s">
        <v>833</v>
      </c>
    </row>
    <row r="159" spans="1:3" ht="45" customHeight="1">
      <c r="A159" s="5">
        <v>364</v>
      </c>
      <c r="B159" s="7" t="s">
        <v>131</v>
      </c>
      <c r="C159" s="17" t="s">
        <v>834</v>
      </c>
    </row>
    <row r="160" spans="1:3" ht="45">
      <c r="A160" s="5">
        <v>365</v>
      </c>
      <c r="B160" s="7" t="s">
        <v>330</v>
      </c>
      <c r="C160" s="21" t="s">
        <v>835</v>
      </c>
    </row>
    <row r="161" spans="1:3" ht="45" customHeight="1">
      <c r="A161" s="5">
        <v>366</v>
      </c>
      <c r="B161" s="7" t="s">
        <v>132</v>
      </c>
      <c r="C161" s="17" t="s">
        <v>836</v>
      </c>
    </row>
    <row r="162" spans="1:3" ht="45" customHeight="1">
      <c r="A162" s="5">
        <v>369</v>
      </c>
      <c r="B162" s="7" t="s">
        <v>133</v>
      </c>
      <c r="C162" s="21" t="s">
        <v>837</v>
      </c>
    </row>
    <row r="163" spans="1:3" ht="45" customHeight="1">
      <c r="A163" s="23">
        <v>3700</v>
      </c>
      <c r="B163" s="8" t="s">
        <v>1285</v>
      </c>
      <c r="C163" s="20" t="s">
        <v>838</v>
      </c>
    </row>
    <row r="164" spans="1:3" ht="45">
      <c r="A164" s="5">
        <v>371</v>
      </c>
      <c r="B164" s="7" t="s">
        <v>134</v>
      </c>
      <c r="C164" s="21" t="s">
        <v>839</v>
      </c>
    </row>
    <row r="165" spans="1:3" ht="60">
      <c r="A165" s="5">
        <v>372</v>
      </c>
      <c r="B165" s="7" t="s">
        <v>135</v>
      </c>
      <c r="C165" s="21" t="s">
        <v>840</v>
      </c>
    </row>
    <row r="166" spans="1:3" ht="45">
      <c r="A166" s="5">
        <v>373</v>
      </c>
      <c r="B166" s="7" t="s">
        <v>331</v>
      </c>
      <c r="C166" s="21" t="s">
        <v>1330</v>
      </c>
    </row>
    <row r="167" spans="1:3" ht="45" customHeight="1">
      <c r="A167" s="5">
        <v>374</v>
      </c>
      <c r="B167" s="7" t="s">
        <v>332</v>
      </c>
      <c r="C167" s="21" t="s">
        <v>841</v>
      </c>
    </row>
    <row r="168" spans="1:3" ht="60">
      <c r="A168" s="5">
        <v>375</v>
      </c>
      <c r="B168" s="7" t="s">
        <v>136</v>
      </c>
      <c r="C168" s="21" t="s">
        <v>842</v>
      </c>
    </row>
    <row r="169" spans="1:3" ht="60">
      <c r="A169" s="5">
        <v>376</v>
      </c>
      <c r="B169" s="7" t="s">
        <v>137</v>
      </c>
      <c r="C169" s="21" t="s">
        <v>843</v>
      </c>
    </row>
    <row r="170" spans="1:3" ht="60">
      <c r="A170" s="5">
        <v>377</v>
      </c>
      <c r="B170" s="7" t="s">
        <v>138</v>
      </c>
      <c r="C170" s="21" t="s">
        <v>1197</v>
      </c>
    </row>
    <row r="171" spans="1:3" ht="75">
      <c r="A171" s="5">
        <v>378</v>
      </c>
      <c r="B171" s="7" t="s">
        <v>295</v>
      </c>
      <c r="C171" s="21" t="s">
        <v>844</v>
      </c>
    </row>
    <row r="172" spans="1:3" ht="45" customHeight="1">
      <c r="A172" s="5">
        <v>379</v>
      </c>
      <c r="B172" s="7" t="s">
        <v>296</v>
      </c>
      <c r="C172" s="17" t="s">
        <v>845</v>
      </c>
    </row>
    <row r="173" spans="1:3" ht="45" customHeight="1">
      <c r="A173" s="23">
        <v>3800</v>
      </c>
      <c r="B173" s="8" t="s">
        <v>139</v>
      </c>
      <c r="C173" s="20" t="s">
        <v>846</v>
      </c>
    </row>
    <row r="174" spans="1:3" ht="105">
      <c r="A174" s="5">
        <v>381</v>
      </c>
      <c r="B174" s="7" t="s">
        <v>297</v>
      </c>
      <c r="C174" s="21" t="s">
        <v>847</v>
      </c>
    </row>
    <row r="175" spans="1:3" ht="75">
      <c r="A175" s="5">
        <v>382</v>
      </c>
      <c r="B175" s="7" t="s">
        <v>142</v>
      </c>
      <c r="C175" s="21" t="s">
        <v>848</v>
      </c>
    </row>
    <row r="176" spans="1:3" ht="105">
      <c r="A176" s="5">
        <v>383</v>
      </c>
      <c r="B176" s="7" t="s">
        <v>140</v>
      </c>
      <c r="C176" s="21" t="s">
        <v>849</v>
      </c>
    </row>
    <row r="177" spans="1:3" ht="90">
      <c r="A177" s="5">
        <v>384</v>
      </c>
      <c r="B177" s="7" t="s">
        <v>316</v>
      </c>
      <c r="C177" s="21" t="s">
        <v>850</v>
      </c>
    </row>
    <row r="178" spans="1:3" ht="45">
      <c r="A178" s="5">
        <v>385</v>
      </c>
      <c r="B178" s="7" t="s">
        <v>141</v>
      </c>
      <c r="C178" s="21" t="s">
        <v>851</v>
      </c>
    </row>
    <row r="179" spans="1:3" ht="45" customHeight="1">
      <c r="A179" s="23">
        <v>3900</v>
      </c>
      <c r="B179" s="8" t="s">
        <v>143</v>
      </c>
      <c r="C179" s="20" t="s">
        <v>852</v>
      </c>
    </row>
    <row r="180" spans="1:3" ht="135">
      <c r="A180" s="5">
        <v>391</v>
      </c>
      <c r="B180" s="7" t="s">
        <v>144</v>
      </c>
      <c r="C180" s="21" t="s">
        <v>1331</v>
      </c>
    </row>
    <row r="181" spans="1:3" ht="75">
      <c r="A181" s="5">
        <v>392</v>
      </c>
      <c r="B181" s="7" t="s">
        <v>145</v>
      </c>
      <c r="C181" s="21" t="s">
        <v>853</v>
      </c>
    </row>
    <row r="182" spans="1:3" ht="45" customHeight="1">
      <c r="A182" s="5">
        <v>393</v>
      </c>
      <c r="B182" s="7" t="s">
        <v>148</v>
      </c>
      <c r="C182" s="17" t="s">
        <v>854</v>
      </c>
    </row>
    <row r="183" spans="1:3" ht="45" customHeight="1">
      <c r="A183" s="5">
        <v>394</v>
      </c>
      <c r="B183" s="7" t="s">
        <v>1582</v>
      </c>
      <c r="C183" s="17" t="s">
        <v>855</v>
      </c>
    </row>
    <row r="184" spans="1:3" ht="75">
      <c r="A184" s="5">
        <v>395</v>
      </c>
      <c r="B184" s="7" t="s">
        <v>146</v>
      </c>
      <c r="C184" s="21" t="s">
        <v>856</v>
      </c>
    </row>
    <row r="185" spans="1:3" ht="120">
      <c r="A185" s="5">
        <v>396</v>
      </c>
      <c r="B185" s="7" t="s">
        <v>147</v>
      </c>
      <c r="C185" s="21" t="s">
        <v>857</v>
      </c>
    </row>
    <row r="186" spans="1:3" ht="30">
      <c r="A186" s="5">
        <v>397</v>
      </c>
      <c r="B186" s="7" t="s">
        <v>1583</v>
      </c>
      <c r="C186" s="21" t="s">
        <v>1804</v>
      </c>
    </row>
    <row r="187" spans="1:3" ht="30">
      <c r="A187" s="5">
        <v>398</v>
      </c>
      <c r="B187" s="7" t="s">
        <v>1808</v>
      </c>
      <c r="C187" s="21" t="s">
        <v>1809</v>
      </c>
    </row>
    <row r="188" spans="1:3" ht="90" customHeight="1">
      <c r="A188" s="5">
        <v>399</v>
      </c>
      <c r="B188" s="7" t="s">
        <v>149</v>
      </c>
      <c r="C188" s="21" t="s">
        <v>1198</v>
      </c>
    </row>
    <row r="189" spans="1:3" ht="45" customHeight="1">
      <c r="A189" s="23">
        <v>4000</v>
      </c>
      <c r="B189" s="8" t="s">
        <v>150</v>
      </c>
      <c r="C189" s="24" t="s">
        <v>859</v>
      </c>
    </row>
    <row r="190" spans="1:3" ht="45" customHeight="1">
      <c r="A190" s="23">
        <v>4100</v>
      </c>
      <c r="B190" s="8" t="s">
        <v>353</v>
      </c>
      <c r="C190" s="20" t="s">
        <v>860</v>
      </c>
    </row>
    <row r="191" spans="1:3" ht="45" customHeight="1">
      <c r="A191" s="5">
        <v>411</v>
      </c>
      <c r="B191" s="7" t="s">
        <v>151</v>
      </c>
      <c r="C191" s="17" t="s">
        <v>861</v>
      </c>
    </row>
    <row r="192" spans="1:3" ht="45" customHeight="1">
      <c r="A192" s="5">
        <v>412</v>
      </c>
      <c r="B192" s="7" t="s">
        <v>152</v>
      </c>
      <c r="C192" s="17" t="s">
        <v>862</v>
      </c>
    </row>
    <row r="193" spans="1:3" ht="45" customHeight="1">
      <c r="A193" s="5">
        <v>413</v>
      </c>
      <c r="B193" s="7" t="s">
        <v>153</v>
      </c>
      <c r="C193" s="17" t="s">
        <v>863</v>
      </c>
    </row>
    <row r="194" spans="1:3" ht="45" customHeight="1">
      <c r="A194" s="5">
        <v>414</v>
      </c>
      <c r="B194" s="7" t="s">
        <v>333</v>
      </c>
      <c r="C194" s="17" t="s">
        <v>864</v>
      </c>
    </row>
    <row r="195" spans="1:3" ht="105">
      <c r="A195" s="5">
        <v>415</v>
      </c>
      <c r="B195" s="7" t="s">
        <v>298</v>
      </c>
      <c r="C195" s="21" t="s">
        <v>865</v>
      </c>
    </row>
    <row r="196" spans="1:3" ht="60">
      <c r="A196" s="5">
        <v>416</v>
      </c>
      <c r="B196" s="7" t="s">
        <v>154</v>
      </c>
      <c r="C196" s="21" t="s">
        <v>866</v>
      </c>
    </row>
    <row r="197" spans="1:3" ht="60">
      <c r="A197" s="5">
        <v>417</v>
      </c>
      <c r="B197" s="7" t="s">
        <v>155</v>
      </c>
      <c r="C197" s="21" t="s">
        <v>867</v>
      </c>
    </row>
    <row r="198" spans="1:3" ht="60">
      <c r="A198" s="5">
        <v>418</v>
      </c>
      <c r="B198" s="7" t="s">
        <v>156</v>
      </c>
      <c r="C198" s="21" t="s">
        <v>868</v>
      </c>
    </row>
    <row r="199" spans="1:3" ht="45" customHeight="1">
      <c r="A199" s="5">
        <v>419</v>
      </c>
      <c r="B199" s="7" t="s">
        <v>620</v>
      </c>
      <c r="C199" s="21" t="s">
        <v>869</v>
      </c>
    </row>
    <row r="200" spans="1:3" ht="45" customHeight="1">
      <c r="A200" s="23">
        <v>4200</v>
      </c>
      <c r="B200" s="8" t="s">
        <v>614</v>
      </c>
      <c r="C200" s="20" t="s">
        <v>870</v>
      </c>
    </row>
    <row r="201" spans="1:3" ht="105">
      <c r="A201" s="5">
        <v>421</v>
      </c>
      <c r="B201" s="7" t="s">
        <v>615</v>
      </c>
      <c r="C201" s="21" t="s">
        <v>871</v>
      </c>
    </row>
    <row r="202" spans="1:3" ht="60">
      <c r="A202" s="5">
        <v>422</v>
      </c>
      <c r="B202" s="7" t="s">
        <v>334</v>
      </c>
      <c r="C202" s="21" t="s">
        <v>872</v>
      </c>
    </row>
    <row r="203" spans="1:3" ht="75">
      <c r="A203" s="5">
        <v>423</v>
      </c>
      <c r="B203" s="7" t="s">
        <v>616</v>
      </c>
      <c r="C203" s="21" t="s">
        <v>873</v>
      </c>
    </row>
    <row r="204" spans="1:3" ht="45" customHeight="1">
      <c r="A204" s="5">
        <v>424</v>
      </c>
      <c r="B204" s="7" t="s">
        <v>617</v>
      </c>
      <c r="C204" s="21" t="s">
        <v>1199</v>
      </c>
    </row>
    <row r="205" spans="1:3" ht="45" customHeight="1">
      <c r="A205" s="5">
        <v>425</v>
      </c>
      <c r="B205" s="7" t="s">
        <v>335</v>
      </c>
      <c r="C205" s="17" t="s">
        <v>874</v>
      </c>
    </row>
    <row r="206" spans="1:3" ht="75">
      <c r="A206" s="23">
        <v>4300</v>
      </c>
      <c r="B206" s="8" t="s">
        <v>157</v>
      </c>
      <c r="C206" s="24" t="s">
        <v>875</v>
      </c>
    </row>
    <row r="207" spans="1:3" ht="45" customHeight="1">
      <c r="A207" s="5">
        <v>431</v>
      </c>
      <c r="B207" s="7" t="s">
        <v>158</v>
      </c>
      <c r="C207" s="17" t="s">
        <v>876</v>
      </c>
    </row>
    <row r="208" spans="1:3" ht="45" customHeight="1">
      <c r="A208" s="5">
        <v>432</v>
      </c>
      <c r="B208" s="7" t="s">
        <v>159</v>
      </c>
      <c r="C208" s="17" t="s">
        <v>877</v>
      </c>
    </row>
    <row r="209" spans="1:3" ht="45" customHeight="1">
      <c r="A209" s="5">
        <v>433</v>
      </c>
      <c r="B209" s="7" t="s">
        <v>160</v>
      </c>
      <c r="C209" s="17" t="s">
        <v>878</v>
      </c>
    </row>
    <row r="210" spans="1:3" ht="45" customHeight="1">
      <c r="A210" s="5">
        <v>434</v>
      </c>
      <c r="B210" s="7" t="s">
        <v>619</v>
      </c>
      <c r="C210" s="17" t="s">
        <v>879</v>
      </c>
    </row>
    <row r="211" spans="1:3" ht="45" customHeight="1">
      <c r="A211" s="5">
        <v>435</v>
      </c>
      <c r="B211" s="7" t="s">
        <v>618</v>
      </c>
      <c r="C211" s="21" t="s">
        <v>880</v>
      </c>
    </row>
    <row r="212" spans="1:3" ht="45" customHeight="1">
      <c r="A212" s="5">
        <v>436</v>
      </c>
      <c r="B212" s="7" t="s">
        <v>161</v>
      </c>
      <c r="C212" s="17" t="s">
        <v>881</v>
      </c>
    </row>
    <row r="213" spans="1:3" ht="45" customHeight="1">
      <c r="A213" s="5">
        <v>437</v>
      </c>
      <c r="B213" s="7" t="s">
        <v>162</v>
      </c>
      <c r="C213" s="17" t="s">
        <v>882</v>
      </c>
    </row>
    <row r="214" spans="1:3" ht="45" customHeight="1">
      <c r="A214" s="5">
        <v>438</v>
      </c>
      <c r="B214" s="7" t="s">
        <v>1572</v>
      </c>
      <c r="C214" s="17" t="s">
        <v>1805</v>
      </c>
    </row>
    <row r="215" spans="1:3" ht="45" customHeight="1">
      <c r="A215" s="5">
        <v>439</v>
      </c>
      <c r="B215" s="7" t="s">
        <v>1143</v>
      </c>
      <c r="C215" s="17" t="s">
        <v>1806</v>
      </c>
    </row>
    <row r="216" spans="1:3" ht="45" customHeight="1">
      <c r="A216" s="23">
        <v>4400</v>
      </c>
      <c r="B216" s="8" t="s">
        <v>163</v>
      </c>
      <c r="C216" s="20" t="s">
        <v>883</v>
      </c>
    </row>
    <row r="217" spans="1:3" ht="45" customHeight="1">
      <c r="A217" s="5">
        <v>441</v>
      </c>
      <c r="B217" s="7" t="s">
        <v>164</v>
      </c>
      <c r="C217" s="17" t="s">
        <v>884</v>
      </c>
    </row>
    <row r="218" spans="1:3" ht="45" customHeight="1">
      <c r="A218" s="5">
        <v>442</v>
      </c>
      <c r="B218" s="7" t="s">
        <v>165</v>
      </c>
      <c r="C218" s="17" t="s">
        <v>885</v>
      </c>
    </row>
    <row r="219" spans="1:3" ht="45" customHeight="1">
      <c r="A219" s="5">
        <v>443</v>
      </c>
      <c r="B219" s="7" t="s">
        <v>299</v>
      </c>
      <c r="C219" s="17" t="s">
        <v>886</v>
      </c>
    </row>
    <row r="220" spans="1:3" ht="45" customHeight="1">
      <c r="A220" s="5">
        <v>444</v>
      </c>
      <c r="B220" s="7" t="s">
        <v>336</v>
      </c>
      <c r="C220" s="17" t="s">
        <v>887</v>
      </c>
    </row>
    <row r="221" spans="1:3" ht="45" customHeight="1">
      <c r="A221" s="5">
        <v>445</v>
      </c>
      <c r="B221" s="7" t="s">
        <v>621</v>
      </c>
      <c r="C221" s="17" t="s">
        <v>888</v>
      </c>
    </row>
    <row r="222" spans="1:3" ht="45" customHeight="1">
      <c r="A222" s="5">
        <v>446</v>
      </c>
      <c r="B222" s="7" t="s">
        <v>300</v>
      </c>
      <c r="C222" s="17" t="s">
        <v>889</v>
      </c>
    </row>
    <row r="223" spans="1:3" ht="45" customHeight="1">
      <c r="A223" s="5">
        <v>447</v>
      </c>
      <c r="B223" s="7" t="s">
        <v>1200</v>
      </c>
      <c r="C223" s="17" t="s">
        <v>890</v>
      </c>
    </row>
    <row r="224" spans="1:3" ht="45" customHeight="1">
      <c r="A224" s="5">
        <v>448</v>
      </c>
      <c r="B224" s="7" t="s">
        <v>166</v>
      </c>
      <c r="C224" s="17" t="s">
        <v>891</v>
      </c>
    </row>
    <row r="225" spans="1:3" ht="45" customHeight="1">
      <c r="A225" s="23">
        <v>4500</v>
      </c>
      <c r="B225" s="8" t="s">
        <v>167</v>
      </c>
      <c r="C225" s="24" t="s">
        <v>892</v>
      </c>
    </row>
    <row r="226" spans="1:3" ht="45" customHeight="1">
      <c r="A226" s="5">
        <v>451</v>
      </c>
      <c r="B226" s="7" t="s">
        <v>168</v>
      </c>
      <c r="C226" s="21" t="s">
        <v>893</v>
      </c>
    </row>
    <row r="227" spans="1:3" ht="45" customHeight="1">
      <c r="A227" s="5">
        <v>452</v>
      </c>
      <c r="B227" s="7" t="s">
        <v>169</v>
      </c>
      <c r="C227" s="21" t="s">
        <v>894</v>
      </c>
    </row>
    <row r="228" spans="1:3" ht="45" customHeight="1">
      <c r="A228" s="5">
        <v>459</v>
      </c>
      <c r="B228" s="7" t="s">
        <v>1573</v>
      </c>
      <c r="C228" s="21" t="s">
        <v>1807</v>
      </c>
    </row>
    <row r="229" spans="1:3" ht="45" customHeight="1">
      <c r="A229" s="23">
        <v>4600</v>
      </c>
      <c r="B229" s="8" t="s">
        <v>1459</v>
      </c>
      <c r="C229" s="20" t="s">
        <v>895</v>
      </c>
    </row>
    <row r="230" spans="1:3" ht="45" customHeight="1">
      <c r="A230" s="5">
        <v>461</v>
      </c>
      <c r="B230" s="7" t="s">
        <v>170</v>
      </c>
      <c r="C230" s="17" t="s">
        <v>896</v>
      </c>
    </row>
    <row r="231" spans="1:3" ht="45" customHeight="1">
      <c r="A231" s="5">
        <v>462</v>
      </c>
      <c r="B231" s="7" t="s">
        <v>171</v>
      </c>
      <c r="C231" s="17" t="s">
        <v>1201</v>
      </c>
    </row>
    <row r="232" spans="1:3" ht="45" customHeight="1">
      <c r="A232" s="5">
        <v>463</v>
      </c>
      <c r="B232" s="7" t="s">
        <v>337</v>
      </c>
      <c r="C232" s="17" t="s">
        <v>897</v>
      </c>
    </row>
    <row r="233" spans="1:3" ht="60">
      <c r="A233" s="5">
        <v>464</v>
      </c>
      <c r="B233" s="7" t="s">
        <v>622</v>
      </c>
      <c r="C233" s="21" t="s">
        <v>898</v>
      </c>
    </row>
    <row r="234" spans="1:3" ht="45" customHeight="1">
      <c r="A234" s="5">
        <v>465</v>
      </c>
      <c r="B234" s="7" t="s">
        <v>623</v>
      </c>
      <c r="C234" s="17" t="s">
        <v>899</v>
      </c>
    </row>
    <row r="235" spans="1:3" ht="45" customHeight="1">
      <c r="A235" s="5">
        <v>466</v>
      </c>
      <c r="B235" s="7" t="s">
        <v>172</v>
      </c>
      <c r="C235" s="21" t="s">
        <v>900</v>
      </c>
    </row>
    <row r="236" spans="1:3" ht="45" customHeight="1">
      <c r="A236" s="23">
        <v>4700</v>
      </c>
      <c r="B236" s="8" t="s">
        <v>1574</v>
      </c>
      <c r="C236" s="24" t="s">
        <v>1796</v>
      </c>
    </row>
    <row r="237" spans="1:3" ht="45" customHeight="1">
      <c r="A237" s="5">
        <v>471</v>
      </c>
      <c r="B237" s="7" t="s">
        <v>1575</v>
      </c>
      <c r="C237" s="21" t="s">
        <v>1797</v>
      </c>
    </row>
    <row r="238" spans="1:3" ht="45" customHeight="1">
      <c r="A238" s="23">
        <v>4800</v>
      </c>
      <c r="B238" s="8" t="s">
        <v>1576</v>
      </c>
      <c r="C238" s="24" t="s">
        <v>1798</v>
      </c>
    </row>
    <row r="239" spans="1:3" ht="60">
      <c r="A239" s="5">
        <v>481</v>
      </c>
      <c r="B239" s="7" t="s">
        <v>1577</v>
      </c>
      <c r="C239" s="21" t="s">
        <v>1799</v>
      </c>
    </row>
    <row r="240" spans="1:3" ht="45" customHeight="1">
      <c r="A240" s="5">
        <v>482</v>
      </c>
      <c r="B240" s="7" t="s">
        <v>1585</v>
      </c>
      <c r="C240" s="21" t="s">
        <v>1800</v>
      </c>
    </row>
    <row r="241" spans="1:3" ht="60">
      <c r="A241" s="5">
        <v>483</v>
      </c>
      <c r="B241" s="7" t="s">
        <v>1586</v>
      </c>
      <c r="C241" s="21" t="s">
        <v>1801</v>
      </c>
    </row>
    <row r="242" spans="1:3" ht="60">
      <c r="A242" s="5">
        <v>484</v>
      </c>
      <c r="B242" s="7" t="s">
        <v>1587</v>
      </c>
      <c r="C242" s="21" t="s">
        <v>1802</v>
      </c>
    </row>
    <row r="243" spans="1:3" ht="60">
      <c r="A243" s="5">
        <v>485</v>
      </c>
      <c r="B243" s="7" t="s">
        <v>1578</v>
      </c>
      <c r="C243" s="21" t="s">
        <v>1803</v>
      </c>
    </row>
    <row r="244" spans="1:3" ht="45" customHeight="1">
      <c r="A244" s="23">
        <v>4900</v>
      </c>
      <c r="B244" s="8" t="s">
        <v>173</v>
      </c>
      <c r="C244" s="20" t="s">
        <v>901</v>
      </c>
    </row>
    <row r="245" spans="1:3" ht="45" customHeight="1">
      <c r="A245" s="5">
        <v>491</v>
      </c>
      <c r="B245" s="7" t="s">
        <v>174</v>
      </c>
      <c r="C245" s="17" t="s">
        <v>902</v>
      </c>
    </row>
    <row r="246" spans="1:3" ht="45" customHeight="1">
      <c r="A246" s="5">
        <v>492</v>
      </c>
      <c r="B246" s="7" t="s">
        <v>175</v>
      </c>
      <c r="C246" s="17" t="s">
        <v>903</v>
      </c>
    </row>
    <row r="247" spans="1:3" ht="45" customHeight="1">
      <c r="A247" s="5">
        <v>493</v>
      </c>
      <c r="B247" s="7" t="s">
        <v>185</v>
      </c>
      <c r="C247" s="17" t="s">
        <v>904</v>
      </c>
    </row>
    <row r="248" spans="1:3" ht="45" customHeight="1">
      <c r="A248" s="23">
        <v>5000</v>
      </c>
      <c r="B248" s="8" t="s">
        <v>186</v>
      </c>
      <c r="C248" s="24" t="s">
        <v>961</v>
      </c>
    </row>
    <row r="249" spans="1:3" ht="60">
      <c r="A249" s="23">
        <v>5100</v>
      </c>
      <c r="B249" s="8" t="s">
        <v>1368</v>
      </c>
      <c r="C249" s="24" t="s">
        <v>962</v>
      </c>
    </row>
    <row r="250" spans="1:3" ht="45" customHeight="1">
      <c r="A250" s="5">
        <v>511</v>
      </c>
      <c r="B250" s="7" t="s">
        <v>176</v>
      </c>
      <c r="C250" s="21" t="s">
        <v>963</v>
      </c>
    </row>
    <row r="251" spans="1:3" ht="45" customHeight="1">
      <c r="A251" s="5">
        <v>512</v>
      </c>
      <c r="B251" s="7" t="s">
        <v>177</v>
      </c>
      <c r="C251" s="17" t="s">
        <v>964</v>
      </c>
    </row>
    <row r="252" spans="1:3" ht="45" customHeight="1">
      <c r="A252" s="5">
        <v>513</v>
      </c>
      <c r="B252" s="7" t="s">
        <v>338</v>
      </c>
      <c r="C252" s="17" t="s">
        <v>965</v>
      </c>
    </row>
    <row r="253" spans="1:3" ht="60">
      <c r="A253" s="5">
        <v>514</v>
      </c>
      <c r="B253" s="7" t="s">
        <v>1202</v>
      </c>
      <c r="C253" s="21" t="s">
        <v>966</v>
      </c>
    </row>
    <row r="254" spans="1:3" ht="90">
      <c r="A254" s="5">
        <v>515</v>
      </c>
      <c r="B254" s="7" t="s">
        <v>178</v>
      </c>
      <c r="C254" s="21" t="s">
        <v>967</v>
      </c>
    </row>
    <row r="255" spans="1:3" ht="90" customHeight="1">
      <c r="A255" s="5">
        <v>519</v>
      </c>
      <c r="B255" s="7" t="s">
        <v>179</v>
      </c>
      <c r="C255" s="21" t="s">
        <v>1203</v>
      </c>
    </row>
    <row r="256" spans="1:3" ht="45" customHeight="1">
      <c r="A256" s="23">
        <v>5200</v>
      </c>
      <c r="B256" s="8" t="s">
        <v>180</v>
      </c>
      <c r="C256" s="24" t="s">
        <v>968</v>
      </c>
    </row>
    <row r="257" spans="1:3" ht="45" customHeight="1">
      <c r="A257" s="5">
        <v>521</v>
      </c>
      <c r="B257" s="7" t="s">
        <v>339</v>
      </c>
      <c r="C257" s="17" t="s">
        <v>969</v>
      </c>
    </row>
    <row r="258" spans="1:3" ht="45" customHeight="1">
      <c r="A258" s="5">
        <v>522</v>
      </c>
      <c r="B258" s="7" t="s">
        <v>181</v>
      </c>
      <c r="C258" s="17" t="s">
        <v>970</v>
      </c>
    </row>
    <row r="259" spans="1:3" ht="45" customHeight="1">
      <c r="A259" s="5">
        <v>523</v>
      </c>
      <c r="B259" s="7" t="s">
        <v>1204</v>
      </c>
      <c r="C259" s="17" t="s">
        <v>971</v>
      </c>
    </row>
    <row r="260" spans="1:3" ht="45" customHeight="1">
      <c r="A260" s="5">
        <v>529</v>
      </c>
      <c r="B260" s="7" t="s">
        <v>182</v>
      </c>
      <c r="C260" s="21" t="s">
        <v>972</v>
      </c>
    </row>
    <row r="261" spans="1:3" ht="45" customHeight="1">
      <c r="A261" s="23">
        <v>5300</v>
      </c>
      <c r="B261" s="8" t="s">
        <v>317</v>
      </c>
      <c r="C261" s="24" t="s">
        <v>973</v>
      </c>
    </row>
    <row r="262" spans="1:3" ht="90">
      <c r="A262" s="5">
        <v>531</v>
      </c>
      <c r="B262" s="7" t="s">
        <v>183</v>
      </c>
      <c r="C262" s="21" t="s">
        <v>1205</v>
      </c>
    </row>
    <row r="263" spans="1:3" ht="60">
      <c r="A263" s="5">
        <v>532</v>
      </c>
      <c r="B263" s="7" t="s">
        <v>184</v>
      </c>
      <c r="C263" s="21" t="s">
        <v>974</v>
      </c>
    </row>
    <row r="264" spans="1:3" ht="45" customHeight="1">
      <c r="A264" s="23">
        <v>5400</v>
      </c>
      <c r="B264" s="8" t="s">
        <v>1353</v>
      </c>
      <c r="C264" s="20" t="s">
        <v>975</v>
      </c>
    </row>
    <row r="265" spans="1:3" ht="45" customHeight="1">
      <c r="A265" s="5">
        <v>541</v>
      </c>
      <c r="B265" s="7" t="s">
        <v>1580</v>
      </c>
      <c r="C265" s="17" t="s">
        <v>976</v>
      </c>
    </row>
    <row r="266" spans="1:3" ht="60" customHeight="1">
      <c r="A266" s="5">
        <v>542</v>
      </c>
      <c r="B266" s="7" t="s">
        <v>301</v>
      </c>
      <c r="C266" s="21" t="s">
        <v>977</v>
      </c>
    </row>
    <row r="267" spans="1:3" ht="45" customHeight="1">
      <c r="A267" s="5">
        <v>543</v>
      </c>
      <c r="B267" s="7" t="s">
        <v>187</v>
      </c>
      <c r="C267" s="17" t="s">
        <v>978</v>
      </c>
    </row>
    <row r="268" spans="1:3" ht="45" customHeight="1">
      <c r="A268" s="5">
        <v>544</v>
      </c>
      <c r="B268" s="7" t="s">
        <v>188</v>
      </c>
      <c r="C268" s="21" t="s">
        <v>979</v>
      </c>
    </row>
    <row r="269" spans="1:3" ht="90">
      <c r="A269" s="5">
        <v>545</v>
      </c>
      <c r="B269" s="7" t="s">
        <v>189</v>
      </c>
      <c r="C269" s="21" t="s">
        <v>980</v>
      </c>
    </row>
    <row r="270" spans="1:3" ht="45" customHeight="1">
      <c r="A270" s="5">
        <v>549</v>
      </c>
      <c r="B270" s="7" t="s">
        <v>190</v>
      </c>
      <c r="C270" s="17" t="s">
        <v>981</v>
      </c>
    </row>
    <row r="271" spans="1:3" ht="45" customHeight="1">
      <c r="A271" s="23">
        <v>5500</v>
      </c>
      <c r="B271" s="8" t="s">
        <v>191</v>
      </c>
      <c r="C271" s="20" t="s">
        <v>982</v>
      </c>
    </row>
    <row r="272" spans="1:3" ht="90">
      <c r="A272" s="5">
        <v>551</v>
      </c>
      <c r="B272" s="7" t="s">
        <v>192</v>
      </c>
      <c r="C272" s="21" t="s">
        <v>983</v>
      </c>
    </row>
    <row r="273" spans="1:3" ht="75">
      <c r="A273" s="23">
        <v>5600</v>
      </c>
      <c r="B273" s="8" t="s">
        <v>302</v>
      </c>
      <c r="C273" s="24" t="s">
        <v>984</v>
      </c>
    </row>
    <row r="274" spans="1:3" ht="90">
      <c r="A274" s="5">
        <v>561</v>
      </c>
      <c r="B274" s="7" t="s">
        <v>193</v>
      </c>
      <c r="C274" s="21" t="s">
        <v>985</v>
      </c>
    </row>
    <row r="275" spans="1:3" ht="60">
      <c r="A275" s="5">
        <v>562</v>
      </c>
      <c r="B275" s="7" t="s">
        <v>194</v>
      </c>
      <c r="C275" s="21" t="s">
        <v>986</v>
      </c>
    </row>
    <row r="276" spans="1:3" ht="60">
      <c r="A276" s="5">
        <v>563</v>
      </c>
      <c r="B276" s="7" t="s">
        <v>195</v>
      </c>
      <c r="C276" s="21" t="s">
        <v>987</v>
      </c>
    </row>
    <row r="277" spans="1:3" ht="75">
      <c r="A277" s="5">
        <v>564</v>
      </c>
      <c r="B277" s="7" t="s">
        <v>196</v>
      </c>
      <c r="C277" s="21" t="s">
        <v>988</v>
      </c>
    </row>
    <row r="278" spans="1:3" ht="60">
      <c r="A278" s="5">
        <v>565</v>
      </c>
      <c r="B278" s="7" t="s">
        <v>197</v>
      </c>
      <c r="C278" s="21" t="s">
        <v>989</v>
      </c>
    </row>
    <row r="279" spans="1:3" ht="60" customHeight="1">
      <c r="A279" s="5">
        <v>566</v>
      </c>
      <c r="B279" s="7" t="s">
        <v>318</v>
      </c>
      <c r="C279" s="21" t="s">
        <v>990</v>
      </c>
    </row>
    <row r="280" spans="1:3" ht="60">
      <c r="A280" s="5">
        <v>567</v>
      </c>
      <c r="B280" s="7" t="s">
        <v>198</v>
      </c>
      <c r="C280" s="21" t="s">
        <v>991</v>
      </c>
    </row>
    <row r="281" spans="1:3" ht="60">
      <c r="A281" s="5">
        <v>569</v>
      </c>
      <c r="B281" s="7" t="s">
        <v>199</v>
      </c>
      <c r="C281" s="21" t="s">
        <v>992</v>
      </c>
    </row>
    <row r="282" spans="1:3" ht="45" customHeight="1">
      <c r="A282" s="23">
        <v>5700</v>
      </c>
      <c r="B282" s="8" t="s">
        <v>319</v>
      </c>
      <c r="C282" s="20" t="s">
        <v>993</v>
      </c>
    </row>
    <row r="283" spans="1:3" ht="45" customHeight="1">
      <c r="A283" s="5">
        <v>571</v>
      </c>
      <c r="B283" s="7" t="s">
        <v>200</v>
      </c>
      <c r="C283" s="17" t="s">
        <v>994</v>
      </c>
    </row>
    <row r="284" spans="1:3" ht="45" customHeight="1">
      <c r="A284" s="5">
        <v>572</v>
      </c>
      <c r="B284" s="7" t="s">
        <v>201</v>
      </c>
      <c r="C284" s="17" t="s">
        <v>1354</v>
      </c>
    </row>
    <row r="285" spans="1:3" ht="60">
      <c r="A285" s="5">
        <v>573</v>
      </c>
      <c r="B285" s="7" t="s">
        <v>202</v>
      </c>
      <c r="C285" s="21" t="s">
        <v>995</v>
      </c>
    </row>
    <row r="286" spans="1:3" ht="45" customHeight="1">
      <c r="A286" s="5">
        <v>574</v>
      </c>
      <c r="B286" s="7" t="s">
        <v>303</v>
      </c>
      <c r="C286" s="17" t="s">
        <v>996</v>
      </c>
    </row>
    <row r="287" spans="1:3" ht="45" customHeight="1">
      <c r="A287" s="5">
        <v>575</v>
      </c>
      <c r="B287" s="7" t="s">
        <v>203</v>
      </c>
      <c r="C287" s="17" t="s">
        <v>997</v>
      </c>
    </row>
    <row r="288" spans="1:3" ht="45" customHeight="1">
      <c r="A288" s="5">
        <v>576</v>
      </c>
      <c r="B288" s="7" t="s">
        <v>204</v>
      </c>
      <c r="C288" s="17" t="s">
        <v>998</v>
      </c>
    </row>
    <row r="289" spans="1:3" ht="45" customHeight="1">
      <c r="A289" s="5">
        <v>577</v>
      </c>
      <c r="B289" s="7" t="s">
        <v>320</v>
      </c>
      <c r="C289" s="21" t="s">
        <v>999</v>
      </c>
    </row>
    <row r="290" spans="1:3" ht="45" customHeight="1">
      <c r="A290" s="5">
        <v>578</v>
      </c>
      <c r="B290" s="7" t="s">
        <v>304</v>
      </c>
      <c r="C290" s="17" t="s">
        <v>1000</v>
      </c>
    </row>
    <row r="291" spans="1:3" ht="45" customHeight="1">
      <c r="A291" s="5">
        <v>579</v>
      </c>
      <c r="B291" s="7" t="s">
        <v>205</v>
      </c>
      <c r="C291" s="17" t="s">
        <v>1001</v>
      </c>
    </row>
    <row r="292" spans="1:3" ht="45" customHeight="1">
      <c r="A292" s="23">
        <v>5800</v>
      </c>
      <c r="B292" s="8" t="s">
        <v>206</v>
      </c>
      <c r="C292" s="24" t="s">
        <v>1002</v>
      </c>
    </row>
    <row r="293" spans="1:3" ht="45" customHeight="1">
      <c r="A293" s="5">
        <v>581</v>
      </c>
      <c r="B293" s="7" t="s">
        <v>207</v>
      </c>
      <c r="C293" s="17" t="s">
        <v>1003</v>
      </c>
    </row>
    <row r="294" spans="1:3" ht="45" customHeight="1">
      <c r="A294" s="5">
        <v>582</v>
      </c>
      <c r="B294" s="7" t="s">
        <v>208</v>
      </c>
      <c r="C294" s="17" t="s">
        <v>1004</v>
      </c>
    </row>
    <row r="295" spans="1:3" ht="45" customHeight="1">
      <c r="A295" s="5">
        <v>583</v>
      </c>
      <c r="B295" s="7" t="s">
        <v>209</v>
      </c>
      <c r="C295" s="21" t="s">
        <v>1005</v>
      </c>
    </row>
    <row r="296" spans="1:3" ht="45" customHeight="1">
      <c r="A296" s="5">
        <v>589</v>
      </c>
      <c r="B296" s="7" t="s">
        <v>210</v>
      </c>
      <c r="C296" s="17" t="s">
        <v>1006</v>
      </c>
    </row>
    <row r="297" spans="1:3" ht="45" customHeight="1">
      <c r="A297" s="23">
        <v>5900</v>
      </c>
      <c r="B297" s="8" t="s">
        <v>211</v>
      </c>
      <c r="C297" s="20" t="s">
        <v>1007</v>
      </c>
    </row>
    <row r="298" spans="1:3" ht="45" customHeight="1">
      <c r="A298" s="5">
        <v>591</v>
      </c>
      <c r="B298" s="7" t="s">
        <v>321</v>
      </c>
      <c r="C298" s="21" t="s">
        <v>1008</v>
      </c>
    </row>
    <row r="299" spans="1:3" ht="60">
      <c r="A299" s="5">
        <v>592</v>
      </c>
      <c r="B299" s="7" t="s">
        <v>218</v>
      </c>
      <c r="C299" s="21" t="s">
        <v>1009</v>
      </c>
    </row>
    <row r="300" spans="1:3" ht="45" customHeight="1">
      <c r="A300" s="5">
        <v>593</v>
      </c>
      <c r="B300" s="7" t="s">
        <v>212</v>
      </c>
      <c r="C300" s="21" t="s">
        <v>1010</v>
      </c>
    </row>
    <row r="301" spans="1:3" ht="45" customHeight="1">
      <c r="A301" s="5">
        <v>594</v>
      </c>
      <c r="B301" s="7" t="s">
        <v>213</v>
      </c>
      <c r="C301" s="17" t="s">
        <v>1011</v>
      </c>
    </row>
    <row r="302" spans="1:3" ht="45" customHeight="1">
      <c r="A302" s="5">
        <v>595</v>
      </c>
      <c r="B302" s="7" t="s">
        <v>214</v>
      </c>
      <c r="C302" s="17" t="s">
        <v>1012</v>
      </c>
    </row>
    <row r="303" spans="1:3" ht="60">
      <c r="A303" s="5">
        <v>596</v>
      </c>
      <c r="B303" s="7" t="s">
        <v>215</v>
      </c>
      <c r="C303" s="21" t="s">
        <v>1013</v>
      </c>
    </row>
    <row r="304" spans="1:3" ht="45" customHeight="1">
      <c r="A304" s="5">
        <v>597</v>
      </c>
      <c r="B304" s="7" t="s">
        <v>322</v>
      </c>
      <c r="C304" s="17" t="s">
        <v>1014</v>
      </c>
    </row>
    <row r="305" spans="1:3" ht="45" customHeight="1">
      <c r="A305" s="5">
        <v>598</v>
      </c>
      <c r="B305" s="7" t="s">
        <v>216</v>
      </c>
      <c r="C305" s="17" t="s">
        <v>1015</v>
      </c>
    </row>
    <row r="306" spans="1:3" ht="45" customHeight="1">
      <c r="A306" s="5">
        <v>599</v>
      </c>
      <c r="B306" s="7" t="s">
        <v>217</v>
      </c>
      <c r="C306" s="17" t="s">
        <v>1016</v>
      </c>
    </row>
    <row r="307" spans="1:3" ht="45" customHeight="1">
      <c r="A307" s="23">
        <v>6000</v>
      </c>
      <c r="B307" s="8" t="s">
        <v>1286</v>
      </c>
      <c r="C307" s="20" t="s">
        <v>1017</v>
      </c>
    </row>
    <row r="308" spans="1:3" ht="45" customHeight="1">
      <c r="A308" s="23">
        <v>6100</v>
      </c>
      <c r="B308" s="8" t="s">
        <v>323</v>
      </c>
      <c r="C308" s="24" t="s">
        <v>1018</v>
      </c>
    </row>
    <row r="309" spans="1:3" ht="45" customHeight="1">
      <c r="A309" s="5">
        <v>611</v>
      </c>
      <c r="B309" s="7" t="s">
        <v>219</v>
      </c>
      <c r="C309" s="21" t="s">
        <v>1019</v>
      </c>
    </row>
    <row r="310" spans="1:3" ht="60">
      <c r="A310" s="5">
        <v>612</v>
      </c>
      <c r="B310" s="7" t="s">
        <v>220</v>
      </c>
      <c r="C310" s="21" t="s">
        <v>1020</v>
      </c>
    </row>
    <row r="311" spans="1:3" ht="45" customHeight="1">
      <c r="A311" s="5">
        <v>613</v>
      </c>
      <c r="B311" s="7" t="s">
        <v>624</v>
      </c>
      <c r="C311" s="21" t="s">
        <v>1021</v>
      </c>
    </row>
    <row r="312" spans="1:3" ht="60" customHeight="1">
      <c r="A312" s="5">
        <v>614</v>
      </c>
      <c r="B312" s="7" t="s">
        <v>221</v>
      </c>
      <c r="C312" s="21" t="s">
        <v>1206</v>
      </c>
    </row>
    <row r="313" spans="1:3" ht="45" customHeight="1">
      <c r="A313" s="5">
        <v>615</v>
      </c>
      <c r="B313" s="7" t="s">
        <v>222</v>
      </c>
      <c r="C313" s="21" t="s">
        <v>1022</v>
      </c>
    </row>
    <row r="314" spans="1:3" ht="45" customHeight="1">
      <c r="A314" s="5">
        <v>616</v>
      </c>
      <c r="B314" s="7" t="s">
        <v>223</v>
      </c>
      <c r="C314" s="21" t="s">
        <v>1023</v>
      </c>
    </row>
    <row r="315" spans="1:3" ht="45" customHeight="1">
      <c r="A315" s="5">
        <v>617</v>
      </c>
      <c r="B315" s="7" t="s">
        <v>226</v>
      </c>
      <c r="C315" s="21" t="s">
        <v>1024</v>
      </c>
    </row>
    <row r="316" spans="1:3" ht="75">
      <c r="A316" s="5">
        <v>619</v>
      </c>
      <c r="B316" s="7" t="s">
        <v>224</v>
      </c>
      <c r="C316" s="21" t="s">
        <v>1207</v>
      </c>
    </row>
    <row r="317" spans="1:3" ht="45" customHeight="1">
      <c r="A317" s="23">
        <v>6200</v>
      </c>
      <c r="B317" s="8" t="s">
        <v>305</v>
      </c>
      <c r="C317" s="20" t="s">
        <v>1025</v>
      </c>
    </row>
    <row r="318" spans="1:3" ht="45" customHeight="1">
      <c r="A318" s="5">
        <v>621</v>
      </c>
      <c r="B318" s="7" t="s">
        <v>219</v>
      </c>
      <c r="C318" s="21" t="s">
        <v>1026</v>
      </c>
    </row>
    <row r="319" spans="1:3" ht="60">
      <c r="A319" s="5">
        <v>622</v>
      </c>
      <c r="B319" s="7" t="s">
        <v>225</v>
      </c>
      <c r="C319" s="21" t="s">
        <v>1027</v>
      </c>
    </row>
    <row r="320" spans="1:3" ht="45" customHeight="1">
      <c r="A320" s="5">
        <v>623</v>
      </c>
      <c r="B320" s="7" t="s">
        <v>625</v>
      </c>
      <c r="C320" s="21" t="s">
        <v>1021</v>
      </c>
    </row>
    <row r="321" spans="1:3" ht="60" customHeight="1">
      <c r="A321" s="5">
        <v>624</v>
      </c>
      <c r="B321" s="7" t="s">
        <v>221</v>
      </c>
      <c r="C321" s="21" t="s">
        <v>1206</v>
      </c>
    </row>
    <row r="322" spans="1:3" ht="45" customHeight="1">
      <c r="A322" s="5">
        <v>625</v>
      </c>
      <c r="B322" s="7" t="s">
        <v>222</v>
      </c>
      <c r="C322" s="21" t="s">
        <v>1022</v>
      </c>
    </row>
    <row r="323" spans="1:3" ht="45" customHeight="1">
      <c r="A323" s="5">
        <v>626</v>
      </c>
      <c r="B323" s="7" t="s">
        <v>223</v>
      </c>
      <c r="C323" s="21" t="s">
        <v>1028</v>
      </c>
    </row>
    <row r="324" spans="1:3" ht="45" customHeight="1">
      <c r="A324" s="5">
        <v>627</v>
      </c>
      <c r="B324" s="7" t="s">
        <v>226</v>
      </c>
      <c r="C324" s="21" t="s">
        <v>1029</v>
      </c>
    </row>
    <row r="325" spans="1:3" ht="75">
      <c r="A325" s="5">
        <v>629</v>
      </c>
      <c r="B325" s="7" t="s">
        <v>227</v>
      </c>
      <c r="C325" s="21" t="s">
        <v>1208</v>
      </c>
    </row>
    <row r="326" spans="1:3" ht="45" customHeight="1">
      <c r="A326" s="23">
        <v>6300</v>
      </c>
      <c r="B326" s="8" t="s">
        <v>228</v>
      </c>
      <c r="C326" s="20" t="s">
        <v>1030</v>
      </c>
    </row>
    <row r="327" spans="1:3" ht="60" customHeight="1">
      <c r="A327" s="5">
        <v>631</v>
      </c>
      <c r="B327" s="7" t="s">
        <v>626</v>
      </c>
      <c r="C327" s="21" t="s">
        <v>1209</v>
      </c>
    </row>
    <row r="328" spans="1:3" ht="60">
      <c r="A328" s="5">
        <v>632</v>
      </c>
      <c r="B328" s="7" t="s">
        <v>229</v>
      </c>
      <c r="C328" s="21" t="s">
        <v>1210</v>
      </c>
    </row>
    <row r="329" spans="1:3" ht="60">
      <c r="A329" s="23">
        <v>7000</v>
      </c>
      <c r="B329" s="8" t="s">
        <v>230</v>
      </c>
      <c r="C329" s="24" t="s">
        <v>1032</v>
      </c>
    </row>
    <row r="330" spans="1:3" ht="45" customHeight="1">
      <c r="A330" s="23">
        <v>7100</v>
      </c>
      <c r="B330" s="8" t="s">
        <v>231</v>
      </c>
      <c r="C330" s="24" t="s">
        <v>1033</v>
      </c>
    </row>
    <row r="331" spans="1:3" ht="45" customHeight="1">
      <c r="A331" s="5">
        <v>711</v>
      </c>
      <c r="B331" s="7" t="s">
        <v>627</v>
      </c>
      <c r="C331" s="21" t="s">
        <v>1034</v>
      </c>
    </row>
    <row r="332" spans="1:3" ht="45" customHeight="1">
      <c r="A332" s="5">
        <v>712</v>
      </c>
      <c r="B332" s="7" t="s">
        <v>628</v>
      </c>
      <c r="C332" s="17" t="s">
        <v>1035</v>
      </c>
    </row>
    <row r="333" spans="1:3" ht="45" customHeight="1">
      <c r="A333" s="23">
        <v>7200</v>
      </c>
      <c r="B333" s="7" t="s">
        <v>1218</v>
      </c>
      <c r="C333" s="20" t="s">
        <v>1036</v>
      </c>
    </row>
    <row r="334" spans="1:3" ht="75">
      <c r="A334" s="5">
        <v>721</v>
      </c>
      <c r="B334" s="7" t="s">
        <v>629</v>
      </c>
      <c r="C334" s="21" t="s">
        <v>1037</v>
      </c>
    </row>
    <row r="335" spans="1:3" ht="75">
      <c r="A335" s="5">
        <v>722</v>
      </c>
      <c r="B335" s="7" t="s">
        <v>1211</v>
      </c>
      <c r="C335" s="21" t="s">
        <v>1038</v>
      </c>
    </row>
    <row r="336" spans="1:3" ht="75">
      <c r="A336" s="5">
        <v>723</v>
      </c>
      <c r="B336" s="7" t="s">
        <v>630</v>
      </c>
      <c r="C336" s="21" t="s">
        <v>1039</v>
      </c>
    </row>
    <row r="337" spans="1:3" ht="75">
      <c r="A337" s="5">
        <v>724</v>
      </c>
      <c r="B337" s="7" t="s">
        <v>340</v>
      </c>
      <c r="C337" s="21" t="s">
        <v>1040</v>
      </c>
    </row>
    <row r="338" spans="1:3" ht="60">
      <c r="A338" s="5">
        <v>725</v>
      </c>
      <c r="B338" s="7" t="s">
        <v>631</v>
      </c>
      <c r="C338" s="21" t="s">
        <v>1041</v>
      </c>
    </row>
    <row r="339" spans="1:3" ht="75">
      <c r="A339" s="5">
        <v>726</v>
      </c>
      <c r="B339" s="7" t="s">
        <v>232</v>
      </c>
      <c r="C339" s="21" t="s">
        <v>1042</v>
      </c>
    </row>
    <row r="340" spans="1:3" ht="45" customHeight="1">
      <c r="A340" s="5">
        <v>727</v>
      </c>
      <c r="B340" s="7" t="s">
        <v>1213</v>
      </c>
      <c r="C340" s="21" t="s">
        <v>1043</v>
      </c>
    </row>
    <row r="341" spans="1:3" ht="45" customHeight="1">
      <c r="A341" s="5">
        <v>728</v>
      </c>
      <c r="B341" s="7" t="s">
        <v>341</v>
      </c>
      <c r="C341" s="21" t="s">
        <v>1044</v>
      </c>
    </row>
    <row r="342" spans="1:3" ht="45" customHeight="1">
      <c r="A342" s="5">
        <v>729</v>
      </c>
      <c r="B342" s="7" t="s">
        <v>233</v>
      </c>
      <c r="C342" s="21" t="s">
        <v>1045</v>
      </c>
    </row>
    <row r="343" spans="1:3" ht="45" customHeight="1">
      <c r="A343" s="23">
        <v>7300</v>
      </c>
      <c r="B343" s="8" t="s">
        <v>1212</v>
      </c>
      <c r="C343" s="20" t="s">
        <v>1046</v>
      </c>
    </row>
    <row r="344" spans="1:3" ht="45" customHeight="1">
      <c r="A344" s="5">
        <v>731</v>
      </c>
      <c r="B344" s="7" t="s">
        <v>234</v>
      </c>
      <c r="C344" s="21" t="s">
        <v>1047</v>
      </c>
    </row>
    <row r="345" spans="1:3" ht="60">
      <c r="A345" s="5">
        <v>732</v>
      </c>
      <c r="B345" s="7" t="s">
        <v>342</v>
      </c>
      <c r="C345" s="21" t="s">
        <v>1048</v>
      </c>
    </row>
    <row r="346" spans="1:3" ht="60" customHeight="1">
      <c r="A346" s="5">
        <v>733</v>
      </c>
      <c r="B346" s="7" t="s">
        <v>235</v>
      </c>
      <c r="C346" s="21" t="s">
        <v>1049</v>
      </c>
    </row>
    <row r="347" spans="1:3" ht="45" customHeight="1">
      <c r="A347" s="5">
        <v>734</v>
      </c>
      <c r="B347" s="7" t="s">
        <v>343</v>
      </c>
      <c r="C347" s="21" t="s">
        <v>1050</v>
      </c>
    </row>
    <row r="348" spans="1:3" ht="45" customHeight="1">
      <c r="A348" s="5">
        <v>735</v>
      </c>
      <c r="B348" s="7" t="s">
        <v>236</v>
      </c>
      <c r="C348" s="21" t="s">
        <v>1050</v>
      </c>
    </row>
    <row r="349" spans="1:3" ht="60">
      <c r="A349" s="5">
        <v>739</v>
      </c>
      <c r="B349" s="7" t="s">
        <v>237</v>
      </c>
      <c r="C349" s="21" t="s">
        <v>1051</v>
      </c>
    </row>
    <row r="350" spans="1:3" ht="45" customHeight="1">
      <c r="A350" s="23">
        <v>7400</v>
      </c>
      <c r="B350" s="8" t="s">
        <v>242</v>
      </c>
      <c r="C350" s="20" t="s">
        <v>1052</v>
      </c>
    </row>
    <row r="351" spans="1:3" ht="45" customHeight="1">
      <c r="A351" s="5">
        <v>741</v>
      </c>
      <c r="B351" s="7" t="s">
        <v>632</v>
      </c>
      <c r="C351" s="17" t="s">
        <v>1053</v>
      </c>
    </row>
    <row r="352" spans="1:3" ht="45" customHeight="1">
      <c r="A352" s="5">
        <v>742</v>
      </c>
      <c r="B352" s="7" t="s">
        <v>633</v>
      </c>
      <c r="C352" s="17" t="s">
        <v>1054</v>
      </c>
    </row>
    <row r="353" spans="1:3" ht="45" customHeight="1">
      <c r="A353" s="5">
        <v>743</v>
      </c>
      <c r="B353" s="7" t="s">
        <v>634</v>
      </c>
      <c r="C353" s="17" t="s">
        <v>1055</v>
      </c>
    </row>
    <row r="354" spans="1:3" ht="45" customHeight="1">
      <c r="A354" s="5">
        <v>744</v>
      </c>
      <c r="B354" s="7" t="s">
        <v>344</v>
      </c>
      <c r="C354" s="17" t="s">
        <v>1056</v>
      </c>
    </row>
    <row r="355" spans="1:3" ht="45" customHeight="1">
      <c r="A355" s="5">
        <v>745</v>
      </c>
      <c r="B355" s="7" t="s">
        <v>238</v>
      </c>
      <c r="C355" s="17" t="s">
        <v>1057</v>
      </c>
    </row>
    <row r="356" spans="1:3" ht="45" customHeight="1">
      <c r="A356" s="5">
        <v>746</v>
      </c>
      <c r="B356" s="7" t="s">
        <v>345</v>
      </c>
      <c r="C356" s="17" t="s">
        <v>1058</v>
      </c>
    </row>
    <row r="357" spans="1:3" ht="45" customHeight="1">
      <c r="A357" s="5">
        <v>747</v>
      </c>
      <c r="B357" s="7" t="s">
        <v>1214</v>
      </c>
      <c r="C357" s="17" t="s">
        <v>1059</v>
      </c>
    </row>
    <row r="358" spans="1:3" ht="45" customHeight="1">
      <c r="A358" s="5">
        <v>748</v>
      </c>
      <c r="B358" s="7" t="s">
        <v>239</v>
      </c>
      <c r="C358" s="17" t="s">
        <v>1060</v>
      </c>
    </row>
    <row r="359" spans="1:3" ht="45" customHeight="1">
      <c r="A359" s="5">
        <v>749</v>
      </c>
      <c r="B359" s="7" t="s">
        <v>240</v>
      </c>
      <c r="C359" s="17" t="s">
        <v>1061</v>
      </c>
    </row>
    <row r="360" spans="1:3" ht="45" customHeight="1">
      <c r="A360" s="23">
        <v>7500</v>
      </c>
      <c r="B360" s="8" t="s">
        <v>241</v>
      </c>
      <c r="C360" s="20" t="s">
        <v>1062</v>
      </c>
    </row>
    <row r="361" spans="1:3" ht="45" customHeight="1">
      <c r="A361" s="5">
        <v>751</v>
      </c>
      <c r="B361" s="7" t="s">
        <v>249</v>
      </c>
      <c r="C361" s="17" t="s">
        <v>1063</v>
      </c>
    </row>
    <row r="362" spans="1:3" ht="45" customHeight="1">
      <c r="A362" s="5">
        <v>752</v>
      </c>
      <c r="B362" s="7" t="s">
        <v>243</v>
      </c>
      <c r="C362" s="17" t="s">
        <v>1064</v>
      </c>
    </row>
    <row r="363" spans="1:3" ht="45" customHeight="1">
      <c r="A363" s="5">
        <v>753</v>
      </c>
      <c r="B363" s="7" t="s">
        <v>244</v>
      </c>
      <c r="C363" s="17" t="s">
        <v>1065</v>
      </c>
    </row>
    <row r="364" spans="1:3" ht="45" customHeight="1">
      <c r="A364" s="5">
        <v>754</v>
      </c>
      <c r="B364" s="7" t="s">
        <v>250</v>
      </c>
      <c r="C364" s="17" t="s">
        <v>1066</v>
      </c>
    </row>
    <row r="365" spans="1:3" ht="45" customHeight="1">
      <c r="A365" s="5">
        <v>755</v>
      </c>
      <c r="B365" s="7" t="s">
        <v>245</v>
      </c>
      <c r="C365" s="17" t="s">
        <v>1067</v>
      </c>
    </row>
    <row r="366" spans="1:3" ht="45" customHeight="1">
      <c r="A366" s="5">
        <v>756</v>
      </c>
      <c r="B366" s="7" t="s">
        <v>246</v>
      </c>
      <c r="C366" s="17" t="s">
        <v>1068</v>
      </c>
    </row>
    <row r="367" spans="1:3" ht="45" customHeight="1">
      <c r="A367" s="5">
        <v>757</v>
      </c>
      <c r="B367" s="7" t="s">
        <v>247</v>
      </c>
      <c r="C367" s="17" t="s">
        <v>1069</v>
      </c>
    </row>
    <row r="368" spans="1:3" ht="45" customHeight="1">
      <c r="A368" s="5">
        <v>758</v>
      </c>
      <c r="B368" s="7" t="s">
        <v>248</v>
      </c>
      <c r="C368" s="17" t="s">
        <v>1070</v>
      </c>
    </row>
    <row r="369" spans="1:3" ht="45" customHeight="1">
      <c r="A369" s="5">
        <v>759</v>
      </c>
      <c r="B369" s="7" t="s">
        <v>251</v>
      </c>
      <c r="C369" s="17" t="s">
        <v>1071</v>
      </c>
    </row>
    <row r="370" spans="1:3" ht="45" customHeight="1">
      <c r="A370" s="23">
        <v>7600</v>
      </c>
      <c r="B370" s="8" t="s">
        <v>252</v>
      </c>
      <c r="C370" s="24" t="s">
        <v>1072</v>
      </c>
    </row>
    <row r="371" spans="1:3" ht="45" customHeight="1">
      <c r="A371" s="5">
        <v>761</v>
      </c>
      <c r="B371" s="7" t="s">
        <v>346</v>
      </c>
      <c r="C371" s="17" t="s">
        <v>1073</v>
      </c>
    </row>
    <row r="372" spans="1:3" ht="45" customHeight="1">
      <c r="A372" s="5">
        <v>762</v>
      </c>
      <c r="B372" s="7" t="s">
        <v>253</v>
      </c>
      <c r="C372" s="17" t="s">
        <v>1074</v>
      </c>
    </row>
    <row r="373" spans="1:3" ht="45" customHeight="1">
      <c r="A373" s="23">
        <v>7900</v>
      </c>
      <c r="B373" s="8" t="s">
        <v>254</v>
      </c>
      <c r="C373" s="24" t="s">
        <v>1075</v>
      </c>
    </row>
    <row r="374" spans="1:3" ht="60">
      <c r="A374" s="5">
        <v>791</v>
      </c>
      <c r="B374" s="7" t="s">
        <v>255</v>
      </c>
      <c r="C374" s="21" t="s">
        <v>1076</v>
      </c>
    </row>
    <row r="375" spans="1:3" ht="60">
      <c r="A375" s="5">
        <v>792</v>
      </c>
      <c r="B375" s="7" t="s">
        <v>256</v>
      </c>
      <c r="C375" s="21" t="s">
        <v>1077</v>
      </c>
    </row>
    <row r="376" spans="1:3" ht="60">
      <c r="A376" s="5">
        <v>799</v>
      </c>
      <c r="B376" s="7" t="s">
        <v>257</v>
      </c>
      <c r="C376" s="21" t="s">
        <v>1215</v>
      </c>
    </row>
    <row r="377" spans="1:3" ht="60">
      <c r="A377" s="23">
        <v>8000</v>
      </c>
      <c r="B377" s="8" t="s">
        <v>258</v>
      </c>
      <c r="C377" s="24" t="s">
        <v>1078</v>
      </c>
    </row>
    <row r="378" spans="1:3" ht="45" customHeight="1">
      <c r="A378" s="23">
        <v>8100</v>
      </c>
      <c r="B378" s="8" t="s">
        <v>259</v>
      </c>
      <c r="C378" s="24" t="s">
        <v>1385</v>
      </c>
    </row>
    <row r="379" spans="1:3" ht="45" customHeight="1">
      <c r="A379" s="5">
        <v>811</v>
      </c>
      <c r="B379" s="7" t="s">
        <v>306</v>
      </c>
      <c r="C379" s="21" t="s">
        <v>1079</v>
      </c>
    </row>
    <row r="380" spans="1:3" ht="45" customHeight="1">
      <c r="A380" s="5">
        <v>812</v>
      </c>
      <c r="B380" s="7" t="s">
        <v>260</v>
      </c>
      <c r="C380" s="17" t="s">
        <v>1080</v>
      </c>
    </row>
    <row r="381" spans="1:3" ht="45" customHeight="1">
      <c r="A381" s="5">
        <v>813</v>
      </c>
      <c r="B381" s="7" t="s">
        <v>261</v>
      </c>
      <c r="C381" s="17" t="s">
        <v>1081</v>
      </c>
    </row>
    <row r="382" spans="1:3" ht="105">
      <c r="A382" s="5">
        <v>814</v>
      </c>
      <c r="B382" s="7" t="s">
        <v>262</v>
      </c>
      <c r="C382" s="21" t="s">
        <v>1082</v>
      </c>
    </row>
    <row r="383" spans="1:3" ht="105">
      <c r="A383" s="5">
        <v>815</v>
      </c>
      <c r="B383" s="7" t="s">
        <v>263</v>
      </c>
      <c r="C383" s="21" t="s">
        <v>1216</v>
      </c>
    </row>
    <row r="384" spans="1:3" ht="45" customHeight="1">
      <c r="A384" s="5">
        <v>816</v>
      </c>
      <c r="B384" s="7" t="s">
        <v>264</v>
      </c>
      <c r="C384" s="17" t="s">
        <v>1083</v>
      </c>
    </row>
    <row r="385" spans="1:3" ht="45" customHeight="1">
      <c r="A385" s="23">
        <v>8300</v>
      </c>
      <c r="B385" s="8" t="s">
        <v>265</v>
      </c>
      <c r="C385" s="20" t="s">
        <v>1084</v>
      </c>
    </row>
    <row r="386" spans="1:3" ht="60">
      <c r="A386" s="5">
        <v>831</v>
      </c>
      <c r="B386" s="7" t="s">
        <v>266</v>
      </c>
      <c r="C386" s="21" t="s">
        <v>1355</v>
      </c>
    </row>
    <row r="387" spans="1:3" ht="60">
      <c r="A387" s="5">
        <v>832</v>
      </c>
      <c r="B387" s="7" t="s">
        <v>267</v>
      </c>
      <c r="C387" s="21" t="s">
        <v>1387</v>
      </c>
    </row>
    <row r="388" spans="1:3" ht="60">
      <c r="A388" s="5">
        <v>833</v>
      </c>
      <c r="B388" s="7" t="s">
        <v>268</v>
      </c>
      <c r="C388" s="21" t="s">
        <v>1085</v>
      </c>
    </row>
    <row r="389" spans="1:3" ht="45" customHeight="1">
      <c r="A389" s="5">
        <v>834</v>
      </c>
      <c r="B389" s="7" t="s">
        <v>269</v>
      </c>
      <c r="C389" s="17" t="s">
        <v>1086</v>
      </c>
    </row>
    <row r="390" spans="1:3" ht="45" customHeight="1">
      <c r="A390" s="5">
        <v>835</v>
      </c>
      <c r="B390" s="7" t="s">
        <v>610</v>
      </c>
      <c r="C390" s="17" t="s">
        <v>1087</v>
      </c>
    </row>
    <row r="391" spans="1:3" ht="45" customHeight="1">
      <c r="A391" s="23">
        <v>8500</v>
      </c>
      <c r="B391" s="8" t="s">
        <v>270</v>
      </c>
      <c r="C391" s="20" t="s">
        <v>1088</v>
      </c>
    </row>
    <row r="392" spans="1:3" ht="45" customHeight="1">
      <c r="A392" s="5">
        <v>851</v>
      </c>
      <c r="B392" s="7" t="s">
        <v>271</v>
      </c>
      <c r="C392" s="17" t="s">
        <v>1089</v>
      </c>
    </row>
    <row r="393" spans="1:3" ht="45" customHeight="1">
      <c r="A393" s="5">
        <v>852</v>
      </c>
      <c r="B393" s="7" t="s">
        <v>272</v>
      </c>
      <c r="C393" s="17" t="s">
        <v>1090</v>
      </c>
    </row>
    <row r="394" spans="1:3" ht="45" customHeight="1">
      <c r="A394" s="5">
        <v>853</v>
      </c>
      <c r="B394" s="7" t="s">
        <v>1386</v>
      </c>
      <c r="C394" s="17" t="s">
        <v>1091</v>
      </c>
    </row>
    <row r="395" spans="1:3" ht="60">
      <c r="A395" s="23">
        <v>9000</v>
      </c>
      <c r="B395" s="8" t="s">
        <v>311</v>
      </c>
      <c r="C395" s="24" t="s">
        <v>1092</v>
      </c>
    </row>
    <row r="396" spans="1:3" ht="45" customHeight="1">
      <c r="A396" s="23">
        <v>9100</v>
      </c>
      <c r="B396" s="8" t="s">
        <v>1287</v>
      </c>
      <c r="C396" s="24" t="s">
        <v>1093</v>
      </c>
    </row>
    <row r="397" spans="1:3" ht="45" customHeight="1">
      <c r="A397" s="5">
        <v>911</v>
      </c>
      <c r="B397" s="7" t="s">
        <v>273</v>
      </c>
      <c r="C397" s="17" t="s">
        <v>1094</v>
      </c>
    </row>
    <row r="398" spans="1:3" ht="45" customHeight="1">
      <c r="A398" s="5">
        <v>912</v>
      </c>
      <c r="B398" s="7" t="s">
        <v>347</v>
      </c>
      <c r="C398" s="17" t="s">
        <v>1095</v>
      </c>
    </row>
    <row r="399" spans="1:3" ht="45" customHeight="1">
      <c r="A399" s="5">
        <v>913</v>
      </c>
      <c r="B399" s="7" t="s">
        <v>274</v>
      </c>
      <c r="C399" s="17" t="s">
        <v>1096</v>
      </c>
    </row>
    <row r="400" spans="1:3" ht="45" customHeight="1">
      <c r="A400" s="5">
        <v>914</v>
      </c>
      <c r="B400" s="7" t="s">
        <v>275</v>
      </c>
      <c r="C400" s="17" t="s">
        <v>1097</v>
      </c>
    </row>
    <row r="401" spans="1:3" ht="45" customHeight="1">
      <c r="A401" s="5">
        <v>915</v>
      </c>
      <c r="B401" s="7" t="s">
        <v>276</v>
      </c>
      <c r="C401" s="17" t="s">
        <v>1098</v>
      </c>
    </row>
    <row r="402" spans="1:3" ht="45" customHeight="1">
      <c r="A402" s="5">
        <v>916</v>
      </c>
      <c r="B402" s="7" t="s">
        <v>277</v>
      </c>
      <c r="C402" s="17" t="s">
        <v>1099</v>
      </c>
    </row>
    <row r="403" spans="1:3" ht="45" customHeight="1">
      <c r="A403" s="5">
        <v>917</v>
      </c>
      <c r="B403" s="7" t="s">
        <v>348</v>
      </c>
      <c r="C403" s="17" t="s">
        <v>1100</v>
      </c>
    </row>
    <row r="404" spans="1:3" ht="45" customHeight="1">
      <c r="A404" s="5">
        <v>918</v>
      </c>
      <c r="B404" s="7" t="s">
        <v>278</v>
      </c>
      <c r="C404" s="17" t="s">
        <v>1101</v>
      </c>
    </row>
    <row r="405" spans="1:3" ht="45" customHeight="1">
      <c r="A405" s="23">
        <v>9200</v>
      </c>
      <c r="B405" s="8" t="s">
        <v>1217</v>
      </c>
      <c r="C405" s="24" t="s">
        <v>1102</v>
      </c>
    </row>
    <row r="406" spans="1:3" ht="45" customHeight="1">
      <c r="A406" s="5">
        <v>921</v>
      </c>
      <c r="B406" s="7" t="s">
        <v>282</v>
      </c>
      <c r="C406" s="17" t="s">
        <v>1103</v>
      </c>
    </row>
    <row r="407" spans="1:3" ht="45" customHeight="1">
      <c r="A407" s="5">
        <v>922</v>
      </c>
      <c r="B407" s="7" t="s">
        <v>349</v>
      </c>
      <c r="C407" s="17" t="s">
        <v>1104</v>
      </c>
    </row>
    <row r="408" spans="1:3" ht="45" customHeight="1">
      <c r="A408" s="5">
        <v>923</v>
      </c>
      <c r="B408" s="7" t="s">
        <v>281</v>
      </c>
      <c r="C408" s="17" t="s">
        <v>1105</v>
      </c>
    </row>
    <row r="409" spans="1:3" ht="45" customHeight="1">
      <c r="A409" s="5">
        <v>924</v>
      </c>
      <c r="B409" s="7" t="s">
        <v>283</v>
      </c>
      <c r="C409" s="17" t="s">
        <v>1106</v>
      </c>
    </row>
    <row r="410" spans="1:3" ht="45" customHeight="1">
      <c r="A410" s="5">
        <v>925</v>
      </c>
      <c r="B410" s="7" t="s">
        <v>279</v>
      </c>
      <c r="C410" s="17" t="s">
        <v>1107</v>
      </c>
    </row>
    <row r="411" spans="1:3" ht="45" customHeight="1">
      <c r="A411" s="5">
        <v>926</v>
      </c>
      <c r="B411" s="7" t="s">
        <v>280</v>
      </c>
      <c r="C411" s="17" t="s">
        <v>1108</v>
      </c>
    </row>
    <row r="412" spans="1:3" ht="45" customHeight="1">
      <c r="A412" s="5">
        <v>927</v>
      </c>
      <c r="B412" s="7" t="s">
        <v>350</v>
      </c>
      <c r="C412" s="17" t="s">
        <v>1109</v>
      </c>
    </row>
    <row r="413" spans="1:3" ht="45" customHeight="1">
      <c r="A413" s="5">
        <v>928</v>
      </c>
      <c r="B413" s="7" t="s">
        <v>284</v>
      </c>
      <c r="C413" s="17" t="s">
        <v>1110</v>
      </c>
    </row>
    <row r="414" spans="1:3" ht="45" customHeight="1">
      <c r="A414" s="23">
        <v>9300</v>
      </c>
      <c r="B414" s="8" t="s">
        <v>309</v>
      </c>
      <c r="C414" s="20" t="s">
        <v>1111</v>
      </c>
    </row>
    <row r="415" spans="1:3" ht="45" customHeight="1">
      <c r="A415" s="5">
        <v>931</v>
      </c>
      <c r="B415" s="7" t="s">
        <v>287</v>
      </c>
      <c r="C415" s="17" t="s">
        <v>1112</v>
      </c>
    </row>
    <row r="416" spans="1:3" ht="45" customHeight="1">
      <c r="A416" s="5">
        <v>932</v>
      </c>
      <c r="B416" s="7" t="s">
        <v>307</v>
      </c>
      <c r="C416" s="17" t="s">
        <v>1113</v>
      </c>
    </row>
    <row r="417" spans="1:3" ht="45" customHeight="1">
      <c r="A417" s="23">
        <v>9400</v>
      </c>
      <c r="B417" s="8" t="s">
        <v>310</v>
      </c>
      <c r="C417" s="20" t="s">
        <v>1114</v>
      </c>
    </row>
    <row r="418" spans="1:3" ht="75">
      <c r="A418" s="5">
        <v>941</v>
      </c>
      <c r="B418" s="7" t="s">
        <v>308</v>
      </c>
      <c r="C418" s="21" t="s">
        <v>1115</v>
      </c>
    </row>
    <row r="419" spans="1:3" ht="75">
      <c r="A419" s="5">
        <v>942</v>
      </c>
      <c r="B419" s="7" t="s">
        <v>285</v>
      </c>
      <c r="C419" s="21" t="s">
        <v>1116</v>
      </c>
    </row>
    <row r="420" spans="1:3" ht="45" customHeight="1">
      <c r="A420" s="23">
        <v>9500</v>
      </c>
      <c r="B420" s="8" t="s">
        <v>286</v>
      </c>
      <c r="C420" s="24" t="s">
        <v>1117</v>
      </c>
    </row>
    <row r="421" spans="1:3" ht="60">
      <c r="A421" s="5">
        <v>951</v>
      </c>
      <c r="B421" s="7" t="s">
        <v>1581</v>
      </c>
      <c r="C421" s="21" t="s">
        <v>1810</v>
      </c>
    </row>
    <row r="422" spans="1:3" ht="45" customHeight="1">
      <c r="A422" s="23">
        <v>9600</v>
      </c>
      <c r="B422" s="8" t="s">
        <v>288</v>
      </c>
      <c r="C422" s="20" t="s">
        <v>1118</v>
      </c>
    </row>
    <row r="423" spans="1:3" ht="45" customHeight="1">
      <c r="A423" s="5">
        <v>961</v>
      </c>
      <c r="B423" s="7" t="s">
        <v>289</v>
      </c>
      <c r="C423" s="17" t="s">
        <v>1119</v>
      </c>
    </row>
    <row r="424" spans="1:3" ht="45" customHeight="1">
      <c r="A424" s="5">
        <v>962</v>
      </c>
      <c r="B424" s="7" t="s">
        <v>290</v>
      </c>
      <c r="C424" s="17" t="s">
        <v>1120</v>
      </c>
    </row>
    <row r="425" spans="1:3" ht="60">
      <c r="A425" s="23">
        <v>9900</v>
      </c>
      <c r="B425" s="8" t="s">
        <v>291</v>
      </c>
      <c r="C425" s="24" t="s">
        <v>1121</v>
      </c>
    </row>
    <row r="426" spans="1:3" ht="60">
      <c r="A426" s="5">
        <v>991</v>
      </c>
      <c r="B426" s="7" t="s">
        <v>292</v>
      </c>
      <c r="C426" s="21" t="s">
        <v>1121</v>
      </c>
    </row>
    <row r="427" spans="1:3"/>
    <row r="428" spans="1:3"/>
    <row r="429" spans="1:3"/>
    <row r="430" spans="1:3"/>
    <row r="431" spans="1:3"/>
    <row r="432" spans="1:3"/>
    <row r="433"/>
    <row r="434"/>
    <row r="435"/>
    <row r="436"/>
    <row r="437"/>
    <row r="438"/>
  </sheetData>
  <sheetProtection password="D38D" sheet="1" objects="1" scenarios="1"/>
  <pageMargins left="1.1023622047244095" right="0.31496062992125984" top="0.59055118110236227" bottom="0.59055118110236227" header="0.31496062992125984" footer="0.31496062992125984"/>
  <pageSetup paperSize="5" orientation="landscape" r:id="rId1"/>
  <headerFooter>
    <oddFooter>&amp;CPágina &amp;P de &amp;N&amp;RFecha &amp;D</oddFooter>
  </headerFooter>
  <drawing r:id="rId2"/>
  <legacyDrawing r:id="rId3"/>
  <tableParts count="1">
    <tablePart r:id="rId4"/>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tabColor theme="6" tint="-0.249977111117893"/>
  </sheetPr>
  <dimension ref="A1:D4"/>
  <sheetViews>
    <sheetView workbookViewId="0">
      <pane ySplit="1" topLeftCell="A2" activePane="bottomLeft" state="frozen"/>
      <selection pane="bottomLeft" activeCell="A2" sqref="A2"/>
    </sheetView>
  </sheetViews>
  <sheetFormatPr baseColWidth="10" defaultColWidth="0" defaultRowHeight="15" zeroHeight="1"/>
  <cols>
    <col min="1" max="1" width="5.140625" style="5" customWidth="1"/>
    <col min="2" max="2" width="55" style="7" customWidth="1"/>
    <col min="3" max="3" width="99.85546875" style="3" customWidth="1"/>
    <col min="4" max="4" width="0.140625" style="3" customWidth="1"/>
    <col min="5" max="16384" width="11.42578125" style="3" hidden="1"/>
  </cols>
  <sheetData>
    <row r="1" spans="1:3" s="2" customFormat="1" ht="30" customHeight="1">
      <c r="A1" s="15" t="s">
        <v>608</v>
      </c>
      <c r="B1" s="16" t="s">
        <v>609</v>
      </c>
      <c r="C1" s="16" t="s">
        <v>664</v>
      </c>
    </row>
    <row r="2" spans="1:3" ht="60" customHeight="1">
      <c r="A2" s="4">
        <v>1</v>
      </c>
      <c r="B2" s="9" t="s">
        <v>635</v>
      </c>
      <c r="C2" s="17" t="s">
        <v>666</v>
      </c>
    </row>
    <row r="3" spans="1:3" ht="60" customHeight="1">
      <c r="A3" s="4">
        <v>2</v>
      </c>
      <c r="B3" s="9" t="s">
        <v>636</v>
      </c>
      <c r="C3" s="17" t="s">
        <v>667</v>
      </c>
    </row>
    <row r="4" spans="1:3" ht="60" customHeight="1">
      <c r="A4" s="5">
        <v>3</v>
      </c>
      <c r="B4" s="7" t="s">
        <v>1122</v>
      </c>
      <c r="C4" s="17" t="s">
        <v>668</v>
      </c>
    </row>
  </sheetData>
  <sheetProtection password="D38D" sheet="1" objects="1" scenarios="1"/>
  <pageMargins left="1.1023622047244095" right="0.31496062992125984" top="0.74803149606299213" bottom="0.74803149606299213" header="0.31496062992125984" footer="0.31496062992125984"/>
  <pageSetup paperSize="5" orientation="landscape" r:id="rId1"/>
  <headerFooter>
    <oddFooter>&amp;CPágina &amp;P de &amp;N&amp;RFecha &amp;D</oddFooter>
  </headerFooter>
  <drawing r:id="rId2"/>
  <legacyDrawing r:id="rId3"/>
  <tableParts count="1">
    <tablePart r:id="rId4"/>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tabColor theme="3" tint="0.39997558519241921"/>
  </sheetPr>
  <dimension ref="A1:E87"/>
  <sheetViews>
    <sheetView workbookViewId="0">
      <pane ySplit="1" topLeftCell="A2" activePane="bottomLeft" state="frozen"/>
      <selection pane="bottomLeft" activeCell="B16" sqref="B16"/>
    </sheetView>
  </sheetViews>
  <sheetFormatPr baseColWidth="10" defaultColWidth="0" defaultRowHeight="15" zeroHeight="1"/>
  <cols>
    <col min="1" max="1" width="5" style="41" customWidth="1"/>
    <col min="2" max="2" width="55" style="7" customWidth="1"/>
    <col min="3" max="3" width="99.85546875" style="3" hidden="1" customWidth="1"/>
    <col min="4" max="4" width="0.28515625" style="3" customWidth="1"/>
    <col min="5" max="5" width="0" style="3" hidden="1" customWidth="1"/>
    <col min="6" max="16384" width="11.42578125" style="3" hidden="1"/>
  </cols>
  <sheetData>
    <row r="1" spans="1:3" s="2" customFormat="1" ht="37.5" customHeight="1">
      <c r="A1" s="39" t="s">
        <v>733</v>
      </c>
      <c r="B1" s="19" t="s">
        <v>609</v>
      </c>
      <c r="C1" s="18" t="s">
        <v>664</v>
      </c>
    </row>
    <row r="2" spans="1:3" ht="45" customHeight="1">
      <c r="A2" s="46">
        <v>100</v>
      </c>
      <c r="B2" s="6" t="s">
        <v>724</v>
      </c>
      <c r="C2" s="17"/>
    </row>
    <row r="3" spans="1:3" ht="45" customHeight="1">
      <c r="A3" s="40">
        <v>101</v>
      </c>
      <c r="B3" s="9" t="s">
        <v>858</v>
      </c>
      <c r="C3" s="17"/>
    </row>
    <row r="4" spans="1:3" ht="45" customHeight="1">
      <c r="A4" s="40">
        <v>102</v>
      </c>
      <c r="B4" s="10" t="s">
        <v>538</v>
      </c>
      <c r="C4" s="17"/>
    </row>
    <row r="5" spans="1:3" ht="45" customHeight="1">
      <c r="A5" s="40">
        <v>103</v>
      </c>
      <c r="B5" s="7" t="s">
        <v>637</v>
      </c>
      <c r="C5" s="17"/>
    </row>
    <row r="6" spans="1:3" ht="45" customHeight="1">
      <c r="A6" s="40">
        <v>104</v>
      </c>
      <c r="B6" s="7" t="s">
        <v>934</v>
      </c>
      <c r="C6" s="17"/>
    </row>
    <row r="7" spans="1:3" ht="45" customHeight="1">
      <c r="A7" s="40">
        <v>105</v>
      </c>
      <c r="B7" s="7" t="s">
        <v>935</v>
      </c>
      <c r="C7" s="17"/>
    </row>
    <row r="8" spans="1:3" ht="45" customHeight="1">
      <c r="A8" s="40">
        <v>106</v>
      </c>
      <c r="B8" s="7" t="s">
        <v>905</v>
      </c>
      <c r="C8" s="17"/>
    </row>
    <row r="9" spans="1:3" ht="45" customHeight="1">
      <c r="A9" s="40">
        <v>199</v>
      </c>
      <c r="B9" s="7" t="s">
        <v>725</v>
      </c>
      <c r="C9" s="17"/>
    </row>
    <row r="10" spans="1:3" ht="45" customHeight="1">
      <c r="A10" s="46">
        <v>200</v>
      </c>
      <c r="B10" s="6" t="s">
        <v>360</v>
      </c>
      <c r="C10" s="17"/>
    </row>
    <row r="11" spans="1:3" ht="45" customHeight="1">
      <c r="A11" s="40">
        <v>201</v>
      </c>
      <c r="B11" s="9" t="s">
        <v>1388</v>
      </c>
      <c r="C11" s="17"/>
    </row>
    <row r="12" spans="1:3" ht="45" customHeight="1">
      <c r="A12" s="40">
        <v>202</v>
      </c>
      <c r="B12" s="9" t="s">
        <v>1389</v>
      </c>
      <c r="C12" s="17"/>
    </row>
    <row r="13" spans="1:3" ht="45" customHeight="1">
      <c r="A13" s="40">
        <v>203</v>
      </c>
      <c r="B13" s="9" t="s">
        <v>1390</v>
      </c>
      <c r="C13" s="17"/>
    </row>
    <row r="14" spans="1:3" ht="45" customHeight="1">
      <c r="A14" s="40">
        <v>204</v>
      </c>
      <c r="B14" s="9" t="s">
        <v>1391</v>
      </c>
      <c r="C14" s="17"/>
    </row>
    <row r="15" spans="1:3" ht="45" customHeight="1">
      <c r="A15" s="40">
        <v>205</v>
      </c>
      <c r="B15" s="9" t="s">
        <v>1392</v>
      </c>
      <c r="C15" s="17"/>
    </row>
    <row r="16" spans="1:3" ht="45" customHeight="1">
      <c r="A16" s="40">
        <v>206</v>
      </c>
      <c r="B16" s="9" t="s">
        <v>1393</v>
      </c>
      <c r="C16" s="17"/>
    </row>
    <row r="17" spans="1:3" ht="45" customHeight="1">
      <c r="A17" s="40">
        <v>207</v>
      </c>
      <c r="B17" s="9" t="s">
        <v>1394</v>
      </c>
      <c r="C17" s="17"/>
    </row>
    <row r="18" spans="1:3" ht="45" customHeight="1">
      <c r="A18" s="40">
        <v>208</v>
      </c>
      <c r="B18" s="9" t="s">
        <v>1395</v>
      </c>
      <c r="C18" s="17"/>
    </row>
    <row r="19" spans="1:3" ht="45" customHeight="1">
      <c r="A19" s="40">
        <v>209</v>
      </c>
      <c r="B19" s="9" t="s">
        <v>1396</v>
      </c>
      <c r="C19" s="17"/>
    </row>
    <row r="20" spans="1:3" ht="45" customHeight="1">
      <c r="A20" s="40">
        <v>210</v>
      </c>
      <c r="B20" s="9" t="s">
        <v>1397</v>
      </c>
      <c r="C20" s="17"/>
    </row>
    <row r="21" spans="1:3" ht="45" customHeight="1">
      <c r="A21" s="40">
        <v>211</v>
      </c>
      <c r="B21" s="9" t="s">
        <v>1398</v>
      </c>
      <c r="C21" s="17"/>
    </row>
    <row r="22" spans="1:3" ht="45" customHeight="1">
      <c r="A22" s="40">
        <v>212</v>
      </c>
      <c r="B22" s="9" t="s">
        <v>1399</v>
      </c>
      <c r="C22" s="17"/>
    </row>
    <row r="23" spans="1:3" ht="45" customHeight="1">
      <c r="A23" s="40">
        <v>213</v>
      </c>
      <c r="B23" s="9" t="s">
        <v>1400</v>
      </c>
      <c r="C23" s="17"/>
    </row>
    <row r="24" spans="1:3" ht="45" customHeight="1">
      <c r="A24" s="40">
        <v>214</v>
      </c>
      <c r="B24" s="9" t="s">
        <v>1401</v>
      </c>
      <c r="C24" s="17"/>
    </row>
    <row r="25" spans="1:3" ht="45" customHeight="1">
      <c r="A25" s="40">
        <v>215</v>
      </c>
      <c r="B25" s="9" t="s">
        <v>1402</v>
      </c>
      <c r="C25" s="17"/>
    </row>
    <row r="26" spans="1:3" ht="45" customHeight="1">
      <c r="A26" s="40">
        <v>216</v>
      </c>
      <c r="B26" s="9" t="s">
        <v>1403</v>
      </c>
      <c r="C26" s="17"/>
    </row>
    <row r="27" spans="1:3" ht="45" customHeight="1">
      <c r="A27" s="40">
        <v>217</v>
      </c>
      <c r="B27" s="9" t="s">
        <v>1404</v>
      </c>
      <c r="C27" s="17"/>
    </row>
    <row r="28" spans="1:3" ht="45" customHeight="1">
      <c r="A28" s="40">
        <v>218</v>
      </c>
      <c r="B28" s="9" t="s">
        <v>1405</v>
      </c>
      <c r="C28" s="17"/>
    </row>
    <row r="29" spans="1:3" ht="45" customHeight="1">
      <c r="A29" s="40">
        <v>219</v>
      </c>
      <c r="B29" s="9" t="s">
        <v>1406</v>
      </c>
      <c r="C29" s="17"/>
    </row>
    <row r="30" spans="1:3" ht="45" customHeight="1">
      <c r="A30" s="40">
        <v>220</v>
      </c>
      <c r="B30" s="9" t="s">
        <v>1407</v>
      </c>
      <c r="C30" s="17"/>
    </row>
    <row r="31" spans="1:3" ht="45" customHeight="1">
      <c r="A31" s="40">
        <v>221</v>
      </c>
      <c r="B31" s="9" t="s">
        <v>1408</v>
      </c>
      <c r="C31" s="17"/>
    </row>
    <row r="32" spans="1:3" ht="45" customHeight="1">
      <c r="A32" s="40">
        <v>222</v>
      </c>
      <c r="B32" s="9" t="s">
        <v>1409</v>
      </c>
      <c r="C32" s="17"/>
    </row>
    <row r="33" spans="1:3" ht="45" customHeight="1">
      <c r="A33" s="40">
        <v>223</v>
      </c>
      <c r="B33" s="9" t="s">
        <v>1410</v>
      </c>
      <c r="C33" s="17"/>
    </row>
    <row r="34" spans="1:3" ht="45" customHeight="1">
      <c r="A34" s="40">
        <v>224</v>
      </c>
      <c r="B34" s="9" t="s">
        <v>1411</v>
      </c>
      <c r="C34" s="17"/>
    </row>
    <row r="35" spans="1:3" ht="45" customHeight="1">
      <c r="A35" s="40">
        <v>225</v>
      </c>
      <c r="B35" s="9" t="s">
        <v>1412</v>
      </c>
      <c r="C35" s="17"/>
    </row>
    <row r="36" spans="1:3" ht="45" customHeight="1">
      <c r="A36" s="40">
        <v>226</v>
      </c>
      <c r="B36" s="9" t="s">
        <v>1413</v>
      </c>
      <c r="C36" s="17"/>
    </row>
    <row r="37" spans="1:3" ht="45" customHeight="1">
      <c r="A37" s="40">
        <v>227</v>
      </c>
      <c r="B37" s="9" t="s">
        <v>1414</v>
      </c>
      <c r="C37" s="17"/>
    </row>
    <row r="38" spans="1:3" ht="45" customHeight="1">
      <c r="A38" s="40">
        <v>228</v>
      </c>
      <c r="B38" s="9" t="s">
        <v>1415</v>
      </c>
      <c r="C38" s="17"/>
    </row>
    <row r="39" spans="1:3" ht="45" customHeight="1">
      <c r="A39" s="40">
        <v>229</v>
      </c>
      <c r="B39" s="9" t="s">
        <v>1813</v>
      </c>
      <c r="C39" s="17"/>
    </row>
    <row r="40" spans="1:3" ht="45" customHeight="1">
      <c r="A40" s="40">
        <v>230</v>
      </c>
      <c r="B40" s="9" t="s">
        <v>1814</v>
      </c>
      <c r="C40" s="17"/>
    </row>
    <row r="41" spans="1:3" ht="45" customHeight="1">
      <c r="A41" s="45">
        <v>300</v>
      </c>
      <c r="B41" s="38" t="s">
        <v>726</v>
      </c>
      <c r="C41" s="17"/>
    </row>
    <row r="42" spans="1:3" ht="45" customHeight="1">
      <c r="A42" s="41">
        <v>301</v>
      </c>
      <c r="B42" s="44" t="s">
        <v>936</v>
      </c>
      <c r="C42" s="17"/>
    </row>
    <row r="43" spans="1:3" ht="45" customHeight="1">
      <c r="A43" s="41">
        <v>302</v>
      </c>
      <c r="B43" s="44" t="s">
        <v>1332</v>
      </c>
      <c r="C43" s="17"/>
    </row>
    <row r="44" spans="1:3" ht="45" customHeight="1">
      <c r="A44" s="41">
        <v>303</v>
      </c>
      <c r="B44" s="44" t="s">
        <v>938</v>
      </c>
      <c r="C44" s="17"/>
    </row>
    <row r="45" spans="1:3" ht="45" customHeight="1">
      <c r="A45" s="41">
        <v>304</v>
      </c>
      <c r="B45" s="44" t="s">
        <v>939</v>
      </c>
      <c r="C45" s="17"/>
    </row>
    <row r="46" spans="1:3" ht="45" customHeight="1">
      <c r="A46" s="41">
        <v>305</v>
      </c>
      <c r="B46" s="44" t="s">
        <v>940</v>
      </c>
      <c r="C46" s="17"/>
    </row>
    <row r="47" spans="1:3" ht="45" customHeight="1">
      <c r="A47" s="41">
        <v>306</v>
      </c>
      <c r="B47" s="44" t="s">
        <v>941</v>
      </c>
      <c r="C47" s="17"/>
    </row>
    <row r="48" spans="1:3" ht="45" customHeight="1">
      <c r="A48" s="41">
        <v>307</v>
      </c>
      <c r="B48" s="44" t="s">
        <v>942</v>
      </c>
      <c r="C48" s="17"/>
    </row>
    <row r="49" spans="1:3" ht="45" customHeight="1">
      <c r="A49" s="41">
        <v>308</v>
      </c>
      <c r="B49" s="44" t="s">
        <v>1333</v>
      </c>
      <c r="C49" s="17"/>
    </row>
    <row r="50" spans="1:3" ht="45" customHeight="1">
      <c r="A50" s="41">
        <v>309</v>
      </c>
      <c r="B50" s="44" t="s">
        <v>944</v>
      </c>
      <c r="C50" s="17"/>
    </row>
    <row r="51" spans="1:3" ht="45" customHeight="1">
      <c r="A51" s="41">
        <v>310</v>
      </c>
      <c r="B51" s="44" t="s">
        <v>945</v>
      </c>
      <c r="C51" s="17"/>
    </row>
    <row r="52" spans="1:3" ht="45" customHeight="1">
      <c r="A52" s="41">
        <v>311</v>
      </c>
      <c r="B52" s="44" t="s">
        <v>946</v>
      </c>
      <c r="C52" s="17"/>
    </row>
    <row r="53" spans="1:3" ht="45" customHeight="1">
      <c r="A53" s="41">
        <v>312</v>
      </c>
      <c r="B53" s="44" t="s">
        <v>947</v>
      </c>
      <c r="C53" s="17"/>
    </row>
    <row r="54" spans="1:3" ht="45" customHeight="1">
      <c r="A54" s="41">
        <v>313</v>
      </c>
      <c r="B54" s="44" t="s">
        <v>948</v>
      </c>
      <c r="C54" s="17"/>
    </row>
    <row r="55" spans="1:3" ht="45" customHeight="1">
      <c r="A55" s="41">
        <v>314</v>
      </c>
      <c r="B55" s="44" t="s">
        <v>949</v>
      </c>
      <c r="C55" s="17"/>
    </row>
    <row r="56" spans="1:3" ht="45" customHeight="1">
      <c r="A56" s="41">
        <v>315</v>
      </c>
      <c r="B56" s="44" t="s">
        <v>950</v>
      </c>
      <c r="C56" s="17"/>
    </row>
    <row r="57" spans="1:3" ht="45" customHeight="1">
      <c r="A57" s="41">
        <v>316</v>
      </c>
      <c r="B57" s="44" t="s">
        <v>951</v>
      </c>
      <c r="C57" s="17"/>
    </row>
    <row r="58" spans="1:3" ht="45" customHeight="1">
      <c r="A58" s="41">
        <v>317</v>
      </c>
      <c r="B58" s="44" t="s">
        <v>952</v>
      </c>
      <c r="C58" s="17"/>
    </row>
    <row r="59" spans="1:3" ht="45" customHeight="1">
      <c r="A59" s="41">
        <v>399</v>
      </c>
      <c r="B59" s="44" t="s">
        <v>953</v>
      </c>
      <c r="C59" s="17"/>
    </row>
    <row r="60" spans="1:3" ht="45" customHeight="1">
      <c r="A60" s="45">
        <v>400</v>
      </c>
      <c r="B60" s="8" t="s">
        <v>727</v>
      </c>
      <c r="C60" s="17"/>
    </row>
    <row r="61" spans="1:3" ht="45" customHeight="1">
      <c r="A61" s="77">
        <v>401</v>
      </c>
      <c r="B61" s="78" t="s">
        <v>1125</v>
      </c>
      <c r="C61" s="17"/>
    </row>
    <row r="62" spans="1:3" ht="45" customHeight="1">
      <c r="A62" s="77">
        <v>402</v>
      </c>
      <c r="B62" s="78" t="s">
        <v>1126</v>
      </c>
      <c r="C62" s="17"/>
    </row>
    <row r="63" spans="1:3" ht="45" customHeight="1">
      <c r="A63" s="77">
        <v>403</v>
      </c>
      <c r="B63" s="78" t="s">
        <v>1127</v>
      </c>
      <c r="C63" s="17"/>
    </row>
    <row r="64" spans="1:3" ht="45" customHeight="1">
      <c r="A64" s="77">
        <v>404</v>
      </c>
      <c r="B64" s="7" t="s">
        <v>1334</v>
      </c>
      <c r="C64" s="17"/>
    </row>
    <row r="65" spans="1:3" ht="45" customHeight="1">
      <c r="A65" s="77">
        <v>405</v>
      </c>
      <c r="B65" s="7" t="s">
        <v>1129</v>
      </c>
      <c r="C65" s="17"/>
    </row>
    <row r="66" spans="1:3" ht="45" customHeight="1">
      <c r="A66" s="77">
        <v>406</v>
      </c>
      <c r="B66" s="78" t="s">
        <v>1130</v>
      </c>
      <c r="C66" s="17"/>
    </row>
    <row r="67" spans="1:3" ht="45" customHeight="1">
      <c r="A67" s="77">
        <v>407</v>
      </c>
      <c r="B67" s="7" t="s">
        <v>1335</v>
      </c>
      <c r="C67" s="17"/>
    </row>
    <row r="68" spans="1:3" ht="45" customHeight="1">
      <c r="A68" s="41">
        <v>499</v>
      </c>
      <c r="B68" s="7" t="s">
        <v>1132</v>
      </c>
      <c r="C68" s="17"/>
    </row>
    <row r="69" spans="1:3" ht="45" customHeight="1">
      <c r="A69" s="45">
        <v>500</v>
      </c>
      <c r="B69" s="8" t="s">
        <v>728</v>
      </c>
      <c r="C69" s="17"/>
    </row>
    <row r="70" spans="1:3" ht="45" customHeight="1">
      <c r="A70" s="41">
        <v>501</v>
      </c>
      <c r="B70" s="7" t="s">
        <v>730</v>
      </c>
      <c r="C70" s="17"/>
    </row>
    <row r="71" spans="1:3" ht="45" customHeight="1">
      <c r="A71" s="41">
        <v>502</v>
      </c>
      <c r="B71" s="7" t="s">
        <v>729</v>
      </c>
      <c r="C71" s="17"/>
    </row>
    <row r="72" spans="1:3" ht="45" customHeight="1">
      <c r="A72" s="41">
        <v>503</v>
      </c>
      <c r="B72" s="7" t="s">
        <v>731</v>
      </c>
      <c r="C72" s="17"/>
    </row>
    <row r="73" spans="1:3" ht="45" customHeight="1">
      <c r="A73" s="41">
        <v>599</v>
      </c>
      <c r="B73" s="7" t="s">
        <v>958</v>
      </c>
      <c r="C73" s="17"/>
    </row>
    <row r="74" spans="1:3" ht="45" customHeight="1">
      <c r="A74" s="45">
        <v>900</v>
      </c>
      <c r="B74" s="8" t="s">
        <v>732</v>
      </c>
      <c r="C74" s="17"/>
    </row>
    <row r="75" spans="1:3" ht="45" customHeight="1">
      <c r="A75" s="41">
        <v>901</v>
      </c>
      <c r="B75" s="7" t="s">
        <v>954</v>
      </c>
      <c r="C75" s="17"/>
    </row>
    <row r="76" spans="1:3" ht="45" customHeight="1">
      <c r="A76" s="41">
        <v>902</v>
      </c>
      <c r="B76" s="7" t="s">
        <v>955</v>
      </c>
      <c r="C76" s="17"/>
    </row>
    <row r="77" spans="1:3" ht="45" customHeight="1">
      <c r="A77" s="41">
        <v>903</v>
      </c>
      <c r="B77" s="7" t="s">
        <v>956</v>
      </c>
      <c r="C77" s="17"/>
    </row>
    <row r="78" spans="1:3" ht="45" customHeight="1">
      <c r="A78" s="41">
        <v>904</v>
      </c>
      <c r="B78" s="7" t="s">
        <v>957</v>
      </c>
      <c r="C78" s="17"/>
    </row>
    <row r="79" spans="1:3" ht="45" customHeight="1">
      <c r="A79" s="41">
        <v>999</v>
      </c>
      <c r="B79" s="7" t="s">
        <v>725</v>
      </c>
      <c r="C79" s="17"/>
    </row>
    <row r="80" spans="1:3" hidden="1"/>
    <row r="81" hidden="1"/>
    <row r="82" hidden="1"/>
    <row r="83" hidden="1"/>
    <row r="84" hidden="1"/>
    <row r="85" hidden="1"/>
    <row r="86" hidden="1"/>
    <row r="87" hidden="1"/>
  </sheetData>
  <sheetProtection password="D38D" sheet="1" objects="1" scenarios="1"/>
  <pageMargins left="1.1023622047244095" right="0.31496062992125984" top="0.74803149606299213" bottom="0.74803149606299213" header="0.31496062992125984" footer="0.31496062992125984"/>
  <pageSetup paperSize="5" orientation="portrait" r:id="rId1"/>
  <headerFooter>
    <oddFooter>&amp;CPágina &amp;P de &amp;N&amp;RFecha &amp;D</oddFooter>
  </headerFooter>
  <drawing r:id="rId2"/>
  <legacyDrawing r:id="rId3"/>
  <tableParts count="1">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A15517"/>
  </sheetPr>
  <dimension ref="A1:K118"/>
  <sheetViews>
    <sheetView tabSelected="1" workbookViewId="0">
      <selection sqref="A1:J1"/>
    </sheetView>
  </sheetViews>
  <sheetFormatPr baseColWidth="10" defaultColWidth="0" defaultRowHeight="15" zeroHeight="1"/>
  <cols>
    <col min="1" max="1" width="5.7109375" style="259" customWidth="1"/>
    <col min="2" max="2" width="32.85546875" style="256" customWidth="1"/>
    <col min="3" max="3" width="14.28515625" style="257" customWidth="1"/>
    <col min="4" max="4" width="11.7109375" style="258" bestFit="1" customWidth="1"/>
    <col min="5" max="10" width="11.42578125" style="256" customWidth="1"/>
    <col min="11" max="11" width="0.140625" customWidth="1"/>
    <col min="12" max="16384" width="11.42578125" hidden="1"/>
  </cols>
  <sheetData>
    <row r="1" spans="1:10" s="272" customFormat="1" ht="21">
      <c r="A1" s="595" t="s">
        <v>1272</v>
      </c>
      <c r="B1" s="595"/>
      <c r="C1" s="595"/>
      <c r="D1" s="595"/>
      <c r="E1" s="595"/>
      <c r="F1" s="595"/>
      <c r="G1" s="595"/>
      <c r="H1" s="595"/>
      <c r="I1" s="595"/>
      <c r="J1" s="595"/>
    </row>
    <row r="2" spans="1:10" ht="3.75" customHeight="1"/>
    <row r="3" spans="1:10" s="252" customFormat="1">
      <c r="A3" s="250" t="s">
        <v>1279</v>
      </c>
      <c r="B3" s="250" t="s">
        <v>609</v>
      </c>
      <c r="C3" s="254" t="s">
        <v>1343</v>
      </c>
      <c r="D3" s="253" t="s">
        <v>1280</v>
      </c>
      <c r="E3" s="262"/>
      <c r="F3" s="262"/>
      <c r="G3" s="262"/>
      <c r="H3" s="262"/>
      <c r="I3" s="262"/>
      <c r="J3" s="262"/>
    </row>
    <row r="4" spans="1:10" ht="30" customHeight="1">
      <c r="A4" s="260">
        <v>1</v>
      </c>
      <c r="B4" s="261" t="s">
        <v>604</v>
      </c>
      <c r="C4" s="248">
        <f>'I-TI'!D346</f>
        <v>0</v>
      </c>
      <c r="D4" s="451">
        <f>'I-TI'!E346</f>
        <v>0</v>
      </c>
    </row>
    <row r="5" spans="1:10" ht="30" customHeight="1">
      <c r="A5" s="260">
        <v>2</v>
      </c>
      <c r="B5" s="261" t="s">
        <v>576</v>
      </c>
      <c r="C5" s="248">
        <f>'I-TI'!D347</f>
        <v>0</v>
      </c>
      <c r="D5" s="451">
        <f>'I-TI'!E347</f>
        <v>0</v>
      </c>
    </row>
    <row r="6" spans="1:10" ht="30" customHeight="1">
      <c r="A6" s="260">
        <v>3</v>
      </c>
      <c r="B6" s="261" t="s">
        <v>571</v>
      </c>
      <c r="C6" s="248">
        <f>'I-TI'!D348</f>
        <v>0</v>
      </c>
      <c r="D6" s="451">
        <f>'I-TI'!E348</f>
        <v>0</v>
      </c>
    </row>
    <row r="7" spans="1:10" ht="30" customHeight="1">
      <c r="A7" s="260">
        <v>4</v>
      </c>
      <c r="B7" s="261" t="s">
        <v>563</v>
      </c>
      <c r="C7" s="248">
        <f>'I-TI'!D349</f>
        <v>0</v>
      </c>
      <c r="D7" s="451">
        <f>'I-TI'!E349</f>
        <v>0</v>
      </c>
    </row>
    <row r="8" spans="1:10" ht="30" customHeight="1">
      <c r="A8" s="260">
        <v>5</v>
      </c>
      <c r="B8" s="261" t="s">
        <v>1139</v>
      </c>
      <c r="C8" s="248">
        <f>'I-TI'!D350</f>
        <v>0</v>
      </c>
      <c r="D8" s="451">
        <f>'I-TI'!E350</f>
        <v>0</v>
      </c>
    </row>
    <row r="9" spans="1:10" ht="30" customHeight="1">
      <c r="A9" s="260">
        <v>6</v>
      </c>
      <c r="B9" s="261" t="s">
        <v>1141</v>
      </c>
      <c r="C9" s="248">
        <f>'I-TI'!D351</f>
        <v>862500</v>
      </c>
      <c r="D9" s="451">
        <f>'I-TI'!E351</f>
        <v>0.294811320754717</v>
      </c>
    </row>
    <row r="10" spans="1:10" ht="30" customHeight="1">
      <c r="A10" s="260">
        <v>7</v>
      </c>
      <c r="B10" s="261" t="s">
        <v>1224</v>
      </c>
      <c r="C10" s="248">
        <f>'I-TI'!D352</f>
        <v>0</v>
      </c>
      <c r="D10" s="451">
        <f>'I-TI'!E352</f>
        <v>0</v>
      </c>
    </row>
    <row r="11" spans="1:10" ht="30" customHeight="1">
      <c r="A11" s="260">
        <v>8</v>
      </c>
      <c r="B11" s="261" t="s">
        <v>258</v>
      </c>
      <c r="C11" s="248">
        <f>'I-TI'!D353</f>
        <v>0</v>
      </c>
      <c r="D11" s="451">
        <f>'I-TI'!E353</f>
        <v>0</v>
      </c>
    </row>
    <row r="12" spans="1:10" ht="30" customHeight="1">
      <c r="A12" s="260">
        <v>9</v>
      </c>
      <c r="B12" s="261" t="s">
        <v>354</v>
      </c>
      <c r="C12" s="248">
        <f>'I-TI'!D354</f>
        <v>2063100</v>
      </c>
      <c r="D12" s="451">
        <f>'I-TI'!E354</f>
        <v>0.70518867924528306</v>
      </c>
    </row>
    <row r="13" spans="1:10" ht="30" customHeight="1">
      <c r="A13" s="260">
        <v>0</v>
      </c>
      <c r="B13" s="261" t="s">
        <v>1149</v>
      </c>
      <c r="C13" s="248">
        <f>'I-TI'!D355</f>
        <v>0</v>
      </c>
      <c r="D13" s="451">
        <f>'I-TI'!E355</f>
        <v>0</v>
      </c>
    </row>
    <row r="14" spans="1:10">
      <c r="A14" s="263"/>
      <c r="B14" s="264" t="s">
        <v>712</v>
      </c>
      <c r="C14" s="265">
        <f>SUBTOTAL(109,C4:C13)</f>
        <v>2925600</v>
      </c>
      <c r="D14" s="452">
        <f>D4+D5+D6+D7+D8+D9+D10+D11+D12+D13</f>
        <v>1</v>
      </c>
    </row>
    <row r="15" spans="1:10"/>
    <row r="16" spans="1:10" ht="21">
      <c r="A16" s="595" t="s">
        <v>1273</v>
      </c>
      <c r="B16" s="595"/>
      <c r="C16" s="595"/>
      <c r="D16" s="595"/>
      <c r="E16" s="595"/>
      <c r="F16" s="595"/>
      <c r="G16" s="595"/>
      <c r="H16" s="595"/>
      <c r="I16" s="595"/>
      <c r="J16" s="595"/>
    </row>
    <row r="17" spans="1:10" ht="3.75" customHeight="1">
      <c r="B17" s="255"/>
    </row>
    <row r="18" spans="1:10" s="252" customFormat="1">
      <c r="A18" s="250" t="s">
        <v>1281</v>
      </c>
      <c r="B18" s="250" t="s">
        <v>609</v>
      </c>
      <c r="C18" s="254" t="s">
        <v>1343</v>
      </c>
      <c r="D18" s="253" t="s">
        <v>1280</v>
      </c>
      <c r="E18" s="262"/>
      <c r="F18" s="262"/>
      <c r="G18" s="262"/>
      <c r="H18" s="262"/>
      <c r="I18" s="262"/>
      <c r="J18" s="262"/>
    </row>
    <row r="19" spans="1:10" ht="18.75" customHeight="1">
      <c r="A19" s="260">
        <v>1</v>
      </c>
      <c r="B19" s="93" t="s">
        <v>604</v>
      </c>
      <c r="C19" s="248">
        <f>'I-TI'!D359</f>
        <v>0</v>
      </c>
      <c r="D19" s="451">
        <f>'I-TI'!E359</f>
        <v>0</v>
      </c>
    </row>
    <row r="20" spans="1:10" ht="18.75" customHeight="1">
      <c r="A20" s="260">
        <v>2</v>
      </c>
      <c r="B20" s="93" t="s">
        <v>1271</v>
      </c>
      <c r="C20" s="248">
        <f>'I-TI'!D360</f>
        <v>0</v>
      </c>
      <c r="D20" s="451">
        <f>'I-TI'!E360</f>
        <v>0</v>
      </c>
    </row>
    <row r="21" spans="1:10" ht="18.75" customHeight="1">
      <c r="A21" s="260">
        <v>3</v>
      </c>
      <c r="B21" s="93" t="s">
        <v>563</v>
      </c>
      <c r="C21" s="248">
        <f>'I-TI'!D361</f>
        <v>0</v>
      </c>
      <c r="D21" s="451">
        <f>'I-TI'!E361</f>
        <v>0</v>
      </c>
    </row>
    <row r="22" spans="1:10" ht="18.75" customHeight="1">
      <c r="A22" s="260">
        <v>4</v>
      </c>
      <c r="B22" s="93" t="s">
        <v>1139</v>
      </c>
      <c r="C22" s="248">
        <f>'I-TI'!D362</f>
        <v>0</v>
      </c>
      <c r="D22" s="451">
        <f>'I-TI'!E362</f>
        <v>0</v>
      </c>
    </row>
    <row r="23" spans="1:10" ht="18.75" customHeight="1">
      <c r="A23" s="260">
        <v>5</v>
      </c>
      <c r="B23" s="93" t="s">
        <v>1141</v>
      </c>
      <c r="C23" s="248">
        <f>'I-TI'!D363</f>
        <v>2925600</v>
      </c>
      <c r="D23" s="451">
        <f>'I-TI'!E363</f>
        <v>1</v>
      </c>
    </row>
    <row r="24" spans="1:10" ht="18.75" customHeight="1">
      <c r="A24" s="260">
        <v>6</v>
      </c>
      <c r="B24" s="93" t="s">
        <v>259</v>
      </c>
      <c r="C24" s="248">
        <f>'I-TI'!D364</f>
        <v>0</v>
      </c>
      <c r="D24" s="451">
        <f>'I-TI'!E364</f>
        <v>0</v>
      </c>
    </row>
    <row r="25" spans="1:10" ht="18.75" customHeight="1">
      <c r="A25" s="260">
        <v>7</v>
      </c>
      <c r="B25" s="93" t="s">
        <v>360</v>
      </c>
      <c r="C25" s="248">
        <f>'I-TI'!D365</f>
        <v>0</v>
      </c>
      <c r="D25" s="451">
        <f>'I-TI'!E365</f>
        <v>0</v>
      </c>
    </row>
    <row r="26" spans="1:10" s="93" customFormat="1">
      <c r="A26" s="263"/>
      <c r="B26" s="270" t="s">
        <v>712</v>
      </c>
      <c r="C26" s="265">
        <f>SUBTOTAL(109,'Est. Ing.'!$C$19:$C$25)</f>
        <v>2925600</v>
      </c>
      <c r="D26" s="452">
        <f>D19+D20+D21+D22+D23+D24+D25</f>
        <v>1</v>
      </c>
      <c r="E26" s="271"/>
      <c r="F26" s="271"/>
      <c r="G26" s="271"/>
      <c r="H26" s="271"/>
      <c r="I26" s="271"/>
      <c r="J26" s="271"/>
    </row>
    <row r="27" spans="1:10"/>
    <row r="28" spans="1:10" ht="21">
      <c r="A28" s="595" t="s">
        <v>1276</v>
      </c>
      <c r="B28" s="595"/>
      <c r="C28" s="595"/>
      <c r="D28" s="595"/>
      <c r="E28" s="595"/>
      <c r="F28" s="595"/>
      <c r="G28" s="595"/>
      <c r="H28" s="595"/>
      <c r="I28" s="595"/>
      <c r="J28" s="595"/>
    </row>
    <row r="29" spans="1:10" ht="3.75" customHeight="1">
      <c r="B29" s="255"/>
    </row>
    <row r="30" spans="1:10" s="252" customFormat="1">
      <c r="A30" s="250" t="s">
        <v>1157</v>
      </c>
      <c r="B30" s="250" t="s">
        <v>609</v>
      </c>
      <c r="C30" s="254" t="s">
        <v>1343</v>
      </c>
      <c r="D30" s="253" t="s">
        <v>1280</v>
      </c>
      <c r="E30" s="262"/>
      <c r="F30" s="262"/>
      <c r="G30" s="262"/>
      <c r="H30" s="262"/>
      <c r="I30" s="262"/>
      <c r="J30" s="262"/>
    </row>
    <row r="31" spans="1:10" ht="45" customHeight="1">
      <c r="A31" s="260">
        <v>1</v>
      </c>
      <c r="B31" s="261" t="s">
        <v>1278</v>
      </c>
      <c r="C31" s="248">
        <f>'I-TI'!D368</f>
        <v>862500</v>
      </c>
      <c r="D31" s="451">
        <f>'I-TI'!E368</f>
        <v>0.294811320754717</v>
      </c>
    </row>
    <row r="32" spans="1:10" ht="45" customHeight="1">
      <c r="A32" s="260">
        <v>2</v>
      </c>
      <c r="B32" s="261" t="s">
        <v>1383</v>
      </c>
      <c r="C32" s="248">
        <f>'I-TI'!D369</f>
        <v>2063100</v>
      </c>
      <c r="D32" s="451">
        <f>'I-TI'!E369</f>
        <v>0.70518867924528306</v>
      </c>
    </row>
    <row r="33" spans="1:10" ht="45" customHeight="1">
      <c r="A33" s="260">
        <v>3</v>
      </c>
      <c r="B33" s="261" t="s">
        <v>1344</v>
      </c>
      <c r="C33" s="248">
        <f>'I-TI'!D370</f>
        <v>0</v>
      </c>
      <c r="D33" s="451">
        <f>'I-TI'!E370</f>
        <v>0</v>
      </c>
    </row>
    <row r="34" spans="1:10" ht="15" customHeight="1">
      <c r="A34" s="266"/>
      <c r="B34" s="264" t="s">
        <v>712</v>
      </c>
      <c r="C34" s="265">
        <f>SUBTOTAL(109,C31:C33)</f>
        <v>2925600</v>
      </c>
      <c r="D34" s="452">
        <f>'I-TI'!E371</f>
        <v>1</v>
      </c>
    </row>
    <row r="35" spans="1:10"/>
    <row r="36" spans="1:10" s="273" customFormat="1" ht="21">
      <c r="A36" s="595" t="s">
        <v>1277</v>
      </c>
      <c r="B36" s="595"/>
      <c r="C36" s="595"/>
      <c r="D36" s="595"/>
      <c r="E36" s="595"/>
      <c r="F36" s="595"/>
      <c r="G36" s="595"/>
      <c r="H36" s="595"/>
      <c r="I36" s="595"/>
      <c r="J36" s="595"/>
    </row>
    <row r="37" spans="1:10" ht="3.75" customHeight="1">
      <c r="A37" s="255"/>
    </row>
    <row r="38" spans="1:10" s="252" customFormat="1">
      <c r="A38" s="250" t="s">
        <v>733</v>
      </c>
      <c r="B38" s="250" t="s">
        <v>609</v>
      </c>
      <c r="C38" s="254" t="s">
        <v>1343</v>
      </c>
      <c r="D38" s="253" t="s">
        <v>1280</v>
      </c>
      <c r="E38" s="262"/>
      <c r="F38" s="262"/>
      <c r="G38" s="262"/>
      <c r="H38" s="262"/>
      <c r="I38" s="262"/>
      <c r="J38" s="262"/>
    </row>
    <row r="39" spans="1:10" ht="18.75" customHeight="1">
      <c r="A39" s="260">
        <v>100</v>
      </c>
      <c r="B39" s="93" t="s">
        <v>724</v>
      </c>
      <c r="C39" s="248">
        <f>'I-TI'!D373</f>
        <v>280000</v>
      </c>
      <c r="D39" s="451">
        <f>'I-TI'!E373</f>
        <v>9.5706863549357396E-2</v>
      </c>
    </row>
    <row r="40" spans="1:10" hidden="1">
      <c r="A40" s="260">
        <v>101</v>
      </c>
      <c r="B40" s="93" t="s">
        <v>858</v>
      </c>
      <c r="C40" s="248" t="e">
        <f>'I-TI'!#REF!</f>
        <v>#REF!</v>
      </c>
      <c r="D40" s="451">
        <f>'I-TI'!D374</f>
        <v>280000</v>
      </c>
    </row>
    <row r="41" spans="1:10" hidden="1">
      <c r="A41" s="260">
        <v>102</v>
      </c>
      <c r="B41" s="93" t="s">
        <v>538</v>
      </c>
      <c r="C41" s="248" t="e">
        <f>'I-TI'!#REF!</f>
        <v>#REF!</v>
      </c>
      <c r="D41" s="451">
        <f>'I-TI'!D375</f>
        <v>0</v>
      </c>
    </row>
    <row r="42" spans="1:10" hidden="1">
      <c r="A42" s="260">
        <v>103</v>
      </c>
      <c r="B42" s="93" t="s">
        <v>637</v>
      </c>
      <c r="C42" s="248" t="e">
        <f>'I-TI'!#REF!</f>
        <v>#REF!</v>
      </c>
      <c r="D42" s="451">
        <f>'I-TI'!D376</f>
        <v>0</v>
      </c>
    </row>
    <row r="43" spans="1:10" hidden="1">
      <c r="A43" s="260">
        <v>104</v>
      </c>
      <c r="B43" s="93" t="s">
        <v>934</v>
      </c>
      <c r="C43" s="248" t="e">
        <f>'I-TI'!#REF!</f>
        <v>#REF!</v>
      </c>
      <c r="D43" s="451">
        <f>'I-TI'!D377</f>
        <v>0</v>
      </c>
    </row>
    <row r="44" spans="1:10" hidden="1">
      <c r="A44" s="260">
        <v>105</v>
      </c>
      <c r="B44" s="93" t="s">
        <v>935</v>
      </c>
      <c r="C44" s="248" t="e">
        <f>'I-TI'!#REF!</f>
        <v>#REF!</v>
      </c>
      <c r="D44" s="451">
        <f>'I-TI'!D378</f>
        <v>0</v>
      </c>
    </row>
    <row r="45" spans="1:10" hidden="1">
      <c r="A45" s="260">
        <v>106</v>
      </c>
      <c r="B45" s="93" t="s">
        <v>905</v>
      </c>
      <c r="C45" s="248" t="e">
        <f>'I-TI'!#REF!</f>
        <v>#REF!</v>
      </c>
      <c r="D45" s="451">
        <f>'I-TI'!D379</f>
        <v>0</v>
      </c>
    </row>
    <row r="46" spans="1:10" hidden="1">
      <c r="A46" s="260">
        <v>199</v>
      </c>
      <c r="B46" s="93" t="s">
        <v>725</v>
      </c>
      <c r="C46" s="248" t="e">
        <f>'I-TI'!#REF!</f>
        <v>#REF!</v>
      </c>
      <c r="D46" s="451">
        <f>'I-TI'!D380</f>
        <v>0</v>
      </c>
    </row>
    <row r="47" spans="1:10" ht="18.75" customHeight="1">
      <c r="A47" s="260">
        <v>200</v>
      </c>
      <c r="B47" s="93" t="s">
        <v>360</v>
      </c>
      <c r="C47" s="248">
        <f>'I-TI'!D381</f>
        <v>0</v>
      </c>
      <c r="D47" s="451">
        <f>'I-TI'!E381</f>
        <v>0</v>
      </c>
    </row>
    <row r="48" spans="1:10" hidden="1">
      <c r="A48" s="260">
        <v>201</v>
      </c>
      <c r="B48" s="93" t="s">
        <v>906</v>
      </c>
      <c r="C48" s="248" t="e">
        <f>'I-TI'!#REF!</f>
        <v>#REF!</v>
      </c>
      <c r="D48" s="451">
        <f>'I-TI'!D382</f>
        <v>0</v>
      </c>
    </row>
    <row r="49" spans="1:4" hidden="1">
      <c r="A49" s="260">
        <v>202</v>
      </c>
      <c r="B49" s="93" t="s">
        <v>907</v>
      </c>
      <c r="C49" s="248" t="e">
        <f>'I-TI'!#REF!</f>
        <v>#REF!</v>
      </c>
      <c r="D49" s="451">
        <f>'I-TI'!D383</f>
        <v>0</v>
      </c>
    </row>
    <row r="50" spans="1:4" hidden="1">
      <c r="A50" s="260">
        <v>203</v>
      </c>
      <c r="B50" s="93" t="s">
        <v>908</v>
      </c>
      <c r="C50" s="248" t="e">
        <f>'I-TI'!#REF!</f>
        <v>#REF!</v>
      </c>
      <c r="D50" s="451">
        <f>'I-TI'!D384</f>
        <v>0</v>
      </c>
    </row>
    <row r="51" spans="1:4" hidden="1">
      <c r="A51" s="260">
        <v>204</v>
      </c>
      <c r="B51" s="93" t="s">
        <v>909</v>
      </c>
      <c r="C51" s="248" t="e">
        <f>'I-TI'!#REF!</f>
        <v>#REF!</v>
      </c>
      <c r="D51" s="451">
        <f>'I-TI'!D385</f>
        <v>0</v>
      </c>
    </row>
    <row r="52" spans="1:4" hidden="1">
      <c r="A52" s="260">
        <v>205</v>
      </c>
      <c r="B52" s="93" t="s">
        <v>910</v>
      </c>
      <c r="C52" s="248" t="e">
        <f>'I-TI'!#REF!</f>
        <v>#REF!</v>
      </c>
      <c r="D52" s="451">
        <f>'I-TI'!D386</f>
        <v>0</v>
      </c>
    </row>
    <row r="53" spans="1:4" hidden="1">
      <c r="A53" s="260">
        <v>206</v>
      </c>
      <c r="B53" s="93" t="s">
        <v>911</v>
      </c>
      <c r="C53" s="248" t="e">
        <f>'I-TI'!#REF!</f>
        <v>#REF!</v>
      </c>
      <c r="D53" s="451">
        <f>'I-TI'!D387</f>
        <v>0</v>
      </c>
    </row>
    <row r="54" spans="1:4" hidden="1">
      <c r="A54" s="260">
        <v>207</v>
      </c>
      <c r="B54" s="93" t="s">
        <v>912</v>
      </c>
      <c r="C54" s="248" t="e">
        <f>'I-TI'!#REF!</f>
        <v>#REF!</v>
      </c>
      <c r="D54" s="451">
        <f>'I-TI'!D388</f>
        <v>0</v>
      </c>
    </row>
    <row r="55" spans="1:4" hidden="1">
      <c r="A55" s="260">
        <v>208</v>
      </c>
      <c r="B55" s="93" t="s">
        <v>913</v>
      </c>
      <c r="C55" s="248" t="e">
        <f>'I-TI'!#REF!</f>
        <v>#REF!</v>
      </c>
      <c r="D55" s="451">
        <f>'I-TI'!D389</f>
        <v>0</v>
      </c>
    </row>
    <row r="56" spans="1:4" hidden="1">
      <c r="A56" s="260">
        <v>209</v>
      </c>
      <c r="B56" s="93" t="s">
        <v>914</v>
      </c>
      <c r="C56" s="248" t="e">
        <f>'I-TI'!#REF!</f>
        <v>#REF!</v>
      </c>
      <c r="D56" s="451">
        <f>'I-TI'!D390</f>
        <v>0</v>
      </c>
    </row>
    <row r="57" spans="1:4" hidden="1">
      <c r="A57" s="260">
        <v>210</v>
      </c>
      <c r="B57" s="93" t="s">
        <v>915</v>
      </c>
      <c r="C57" s="248" t="e">
        <f>'I-TI'!#REF!</f>
        <v>#REF!</v>
      </c>
      <c r="D57" s="451">
        <f>'I-TI'!D391</f>
        <v>0</v>
      </c>
    </row>
    <row r="58" spans="1:4" hidden="1">
      <c r="A58" s="260">
        <v>211</v>
      </c>
      <c r="B58" s="93" t="s">
        <v>916</v>
      </c>
      <c r="C58" s="248" t="e">
        <f>'I-TI'!#REF!</f>
        <v>#REF!</v>
      </c>
      <c r="D58" s="451">
        <f>'I-TI'!D392</f>
        <v>0</v>
      </c>
    </row>
    <row r="59" spans="1:4" hidden="1">
      <c r="A59" s="260">
        <v>212</v>
      </c>
      <c r="B59" s="93" t="s">
        <v>918</v>
      </c>
      <c r="C59" s="248" t="e">
        <f>'I-TI'!#REF!</f>
        <v>#REF!</v>
      </c>
      <c r="D59" s="451">
        <f>'I-TI'!D393</f>
        <v>0</v>
      </c>
    </row>
    <row r="60" spans="1:4" hidden="1">
      <c r="A60" s="260">
        <v>213</v>
      </c>
      <c r="B60" s="93" t="s">
        <v>919</v>
      </c>
      <c r="C60" s="248" t="e">
        <f>'I-TI'!#REF!</f>
        <v>#REF!</v>
      </c>
      <c r="D60" s="451">
        <f>'I-TI'!D394</f>
        <v>0</v>
      </c>
    </row>
    <row r="61" spans="1:4" hidden="1">
      <c r="A61" s="260">
        <v>214</v>
      </c>
      <c r="B61" s="93" t="s">
        <v>917</v>
      </c>
      <c r="C61" s="248" t="e">
        <f>'I-TI'!#REF!</f>
        <v>#REF!</v>
      </c>
      <c r="D61" s="451">
        <f>'I-TI'!D395</f>
        <v>0</v>
      </c>
    </row>
    <row r="62" spans="1:4" hidden="1">
      <c r="A62" s="260">
        <v>215</v>
      </c>
      <c r="B62" s="93" t="s">
        <v>920</v>
      </c>
      <c r="C62" s="248" t="e">
        <f>'I-TI'!#REF!</f>
        <v>#REF!</v>
      </c>
      <c r="D62" s="451">
        <f>'I-TI'!D396</f>
        <v>0</v>
      </c>
    </row>
    <row r="63" spans="1:4" hidden="1">
      <c r="A63" s="260">
        <v>216</v>
      </c>
      <c r="B63" s="93" t="s">
        <v>921</v>
      </c>
      <c r="C63" s="248" t="e">
        <f>'I-TI'!#REF!</f>
        <v>#REF!</v>
      </c>
      <c r="D63" s="451">
        <f>'I-TI'!D397</f>
        <v>0</v>
      </c>
    </row>
    <row r="64" spans="1:4" hidden="1">
      <c r="A64" s="260">
        <v>217</v>
      </c>
      <c r="B64" s="93" t="s">
        <v>922</v>
      </c>
      <c r="C64" s="248" t="e">
        <f>'I-TI'!#REF!</f>
        <v>#REF!</v>
      </c>
      <c r="D64" s="451">
        <f>'I-TI'!D398</f>
        <v>0</v>
      </c>
    </row>
    <row r="65" spans="1:4" hidden="1">
      <c r="A65" s="260">
        <v>218</v>
      </c>
      <c r="B65" s="93" t="s">
        <v>923</v>
      </c>
      <c r="C65" s="248" t="e">
        <f>'I-TI'!#REF!</f>
        <v>#REF!</v>
      </c>
      <c r="D65" s="451">
        <f>'I-TI'!D399</f>
        <v>0</v>
      </c>
    </row>
    <row r="66" spans="1:4" hidden="1">
      <c r="A66" s="260">
        <v>219</v>
      </c>
      <c r="B66" s="93" t="s">
        <v>924</v>
      </c>
      <c r="C66" s="248" t="e">
        <f>'I-TI'!#REF!</f>
        <v>#REF!</v>
      </c>
      <c r="D66" s="451">
        <f>'I-TI'!D400</f>
        <v>0</v>
      </c>
    </row>
    <row r="67" spans="1:4" hidden="1">
      <c r="A67" s="260">
        <v>220</v>
      </c>
      <c r="B67" s="93" t="s">
        <v>925</v>
      </c>
      <c r="C67" s="248" t="e">
        <f>'I-TI'!#REF!</f>
        <v>#REF!</v>
      </c>
      <c r="D67" s="451">
        <f>'I-TI'!D401</f>
        <v>0</v>
      </c>
    </row>
    <row r="68" spans="1:4" hidden="1">
      <c r="A68" s="260">
        <v>221</v>
      </c>
      <c r="B68" s="93" t="s">
        <v>926</v>
      </c>
      <c r="C68" s="248" t="e">
        <f>'I-TI'!#REF!</f>
        <v>#REF!</v>
      </c>
      <c r="D68" s="451">
        <f>'I-TI'!D402</f>
        <v>0</v>
      </c>
    </row>
    <row r="69" spans="1:4" hidden="1">
      <c r="A69" s="260">
        <v>222</v>
      </c>
      <c r="B69" s="93" t="s">
        <v>927</v>
      </c>
      <c r="C69" s="248" t="e">
        <f>'I-TI'!#REF!</f>
        <v>#REF!</v>
      </c>
      <c r="D69" s="451">
        <f>'I-TI'!D403</f>
        <v>0</v>
      </c>
    </row>
    <row r="70" spans="1:4" hidden="1">
      <c r="A70" s="260">
        <v>223</v>
      </c>
      <c r="B70" s="93" t="s">
        <v>928</v>
      </c>
      <c r="C70" s="248" t="e">
        <f>'I-TI'!#REF!</f>
        <v>#REF!</v>
      </c>
      <c r="D70" s="451">
        <f>'I-TI'!D404</f>
        <v>0</v>
      </c>
    </row>
    <row r="71" spans="1:4" hidden="1">
      <c r="A71" s="260">
        <v>224</v>
      </c>
      <c r="B71" s="93" t="s">
        <v>929</v>
      </c>
      <c r="C71" s="248" t="e">
        <f>'I-TI'!#REF!</f>
        <v>#REF!</v>
      </c>
      <c r="D71" s="451">
        <f>'I-TI'!D405</f>
        <v>0</v>
      </c>
    </row>
    <row r="72" spans="1:4" hidden="1">
      <c r="A72" s="260">
        <v>225</v>
      </c>
      <c r="B72" s="93" t="s">
        <v>930</v>
      </c>
      <c r="C72" s="248" t="e">
        <f>'I-TI'!#REF!</f>
        <v>#REF!</v>
      </c>
      <c r="D72" s="451">
        <f>'I-TI'!D406</f>
        <v>0</v>
      </c>
    </row>
    <row r="73" spans="1:4" hidden="1">
      <c r="A73" s="260">
        <v>226</v>
      </c>
      <c r="B73" s="93" t="s">
        <v>931</v>
      </c>
      <c r="C73" s="248" t="e">
        <f>'I-TI'!#REF!</f>
        <v>#REF!</v>
      </c>
      <c r="D73" s="451">
        <f>'I-TI'!D407</f>
        <v>0</v>
      </c>
    </row>
    <row r="74" spans="1:4" hidden="1">
      <c r="A74" s="260">
        <v>227</v>
      </c>
      <c r="B74" s="93" t="s">
        <v>932</v>
      </c>
      <c r="C74" s="248" t="e">
        <f>'I-TI'!#REF!</f>
        <v>#REF!</v>
      </c>
      <c r="D74" s="451">
        <f>'I-TI'!D408</f>
        <v>0</v>
      </c>
    </row>
    <row r="75" spans="1:4" hidden="1">
      <c r="A75" s="260">
        <v>228</v>
      </c>
      <c r="B75" s="93" t="s">
        <v>933</v>
      </c>
      <c r="C75" s="248" t="e">
        <f>'I-TI'!#REF!</f>
        <v>#REF!</v>
      </c>
      <c r="D75" s="451">
        <f>'I-TI'!D409</f>
        <v>0</v>
      </c>
    </row>
    <row r="76" spans="1:4" ht="18.75" customHeight="1">
      <c r="A76" s="260">
        <v>300</v>
      </c>
      <c r="B76" s="93" t="s">
        <v>726</v>
      </c>
      <c r="C76" s="248">
        <f>'I-TI'!D412</f>
        <v>0</v>
      </c>
      <c r="D76" s="451">
        <f>'I-TI'!E412</f>
        <v>0</v>
      </c>
    </row>
    <row r="77" spans="1:4" hidden="1">
      <c r="A77" s="260">
        <v>301</v>
      </c>
      <c r="B77" s="93" t="s">
        <v>936</v>
      </c>
      <c r="C77" s="248" t="e">
        <f>'I-TI'!#REF!</f>
        <v>#REF!</v>
      </c>
      <c r="D77" s="451">
        <f>'I-TI'!D413</f>
        <v>0</v>
      </c>
    </row>
    <row r="78" spans="1:4" hidden="1">
      <c r="A78" s="260">
        <v>302</v>
      </c>
      <c r="B78" s="93" t="s">
        <v>937</v>
      </c>
      <c r="C78" s="248" t="e">
        <f>'I-TI'!#REF!</f>
        <v>#REF!</v>
      </c>
      <c r="D78" s="451">
        <f>'I-TI'!D414</f>
        <v>0</v>
      </c>
    </row>
    <row r="79" spans="1:4" hidden="1">
      <c r="A79" s="260">
        <v>303</v>
      </c>
      <c r="B79" s="93" t="s">
        <v>938</v>
      </c>
      <c r="C79" s="248" t="e">
        <f>'I-TI'!#REF!</f>
        <v>#REF!</v>
      </c>
      <c r="D79" s="451">
        <f>'I-TI'!D415</f>
        <v>0</v>
      </c>
    </row>
    <row r="80" spans="1:4" hidden="1">
      <c r="A80" s="260">
        <v>304</v>
      </c>
      <c r="B80" s="93" t="s">
        <v>939</v>
      </c>
      <c r="C80" s="248" t="e">
        <f>'I-TI'!#REF!</f>
        <v>#REF!</v>
      </c>
      <c r="D80" s="451">
        <f>'I-TI'!D416</f>
        <v>0</v>
      </c>
    </row>
    <row r="81" spans="1:4" hidden="1">
      <c r="A81" s="260">
        <v>305</v>
      </c>
      <c r="B81" s="93" t="s">
        <v>940</v>
      </c>
      <c r="C81" s="248" t="e">
        <f>'I-TI'!#REF!</f>
        <v>#REF!</v>
      </c>
      <c r="D81" s="451">
        <f>'I-TI'!D417</f>
        <v>0</v>
      </c>
    </row>
    <row r="82" spans="1:4" hidden="1">
      <c r="A82" s="260">
        <v>306</v>
      </c>
      <c r="B82" s="93" t="s">
        <v>941</v>
      </c>
      <c r="C82" s="248" t="e">
        <f>'I-TI'!#REF!</f>
        <v>#REF!</v>
      </c>
      <c r="D82" s="451">
        <f>'I-TI'!D418</f>
        <v>0</v>
      </c>
    </row>
    <row r="83" spans="1:4" hidden="1">
      <c r="A83" s="260">
        <v>307</v>
      </c>
      <c r="B83" s="93" t="s">
        <v>942</v>
      </c>
      <c r="C83" s="248" t="e">
        <f>'I-TI'!#REF!</f>
        <v>#REF!</v>
      </c>
      <c r="D83" s="451">
        <f>'I-TI'!D419</f>
        <v>0</v>
      </c>
    </row>
    <row r="84" spans="1:4" hidden="1">
      <c r="A84" s="260">
        <v>308</v>
      </c>
      <c r="B84" s="93" t="s">
        <v>943</v>
      </c>
      <c r="C84" s="248" t="e">
        <f>'I-TI'!#REF!</f>
        <v>#REF!</v>
      </c>
      <c r="D84" s="451">
        <f>'I-TI'!D420</f>
        <v>0</v>
      </c>
    </row>
    <row r="85" spans="1:4" hidden="1">
      <c r="A85" s="260">
        <v>309</v>
      </c>
      <c r="B85" s="93" t="s">
        <v>944</v>
      </c>
      <c r="C85" s="248" t="e">
        <f>'I-TI'!#REF!</f>
        <v>#REF!</v>
      </c>
      <c r="D85" s="451">
        <f>'I-TI'!D421</f>
        <v>0</v>
      </c>
    </row>
    <row r="86" spans="1:4" hidden="1">
      <c r="A86" s="260">
        <v>310</v>
      </c>
      <c r="B86" s="93" t="s">
        <v>945</v>
      </c>
      <c r="C86" s="248" t="e">
        <f>'I-TI'!#REF!</f>
        <v>#REF!</v>
      </c>
      <c r="D86" s="451">
        <f>'I-TI'!D422</f>
        <v>0</v>
      </c>
    </row>
    <row r="87" spans="1:4" hidden="1">
      <c r="A87" s="260">
        <v>311</v>
      </c>
      <c r="B87" s="93" t="s">
        <v>946</v>
      </c>
      <c r="C87" s="248" t="e">
        <f>'I-TI'!#REF!</f>
        <v>#REF!</v>
      </c>
      <c r="D87" s="451">
        <f>'I-TI'!D423</f>
        <v>0</v>
      </c>
    </row>
    <row r="88" spans="1:4" hidden="1">
      <c r="A88" s="260">
        <v>312</v>
      </c>
      <c r="B88" s="93" t="s">
        <v>947</v>
      </c>
      <c r="C88" s="248" t="e">
        <f>'I-TI'!#REF!</f>
        <v>#REF!</v>
      </c>
      <c r="D88" s="451">
        <f>'I-TI'!D424</f>
        <v>0</v>
      </c>
    </row>
    <row r="89" spans="1:4" hidden="1">
      <c r="A89" s="260">
        <v>313</v>
      </c>
      <c r="B89" s="93" t="s">
        <v>948</v>
      </c>
      <c r="C89" s="248" t="e">
        <f>'I-TI'!#REF!</f>
        <v>#REF!</v>
      </c>
      <c r="D89" s="451">
        <f>'I-TI'!D425</f>
        <v>0</v>
      </c>
    </row>
    <row r="90" spans="1:4" hidden="1">
      <c r="A90" s="260">
        <v>314</v>
      </c>
      <c r="B90" s="93" t="s">
        <v>949</v>
      </c>
      <c r="C90" s="248" t="e">
        <f>'I-TI'!#REF!</f>
        <v>#REF!</v>
      </c>
      <c r="D90" s="451">
        <f>'I-TI'!D426</f>
        <v>0</v>
      </c>
    </row>
    <row r="91" spans="1:4" hidden="1">
      <c r="A91" s="260">
        <v>315</v>
      </c>
      <c r="B91" s="93" t="s">
        <v>950</v>
      </c>
      <c r="C91" s="248" t="e">
        <f>'I-TI'!#REF!</f>
        <v>#REF!</v>
      </c>
      <c r="D91" s="451">
        <f>'I-TI'!D427</f>
        <v>0</v>
      </c>
    </row>
    <row r="92" spans="1:4" hidden="1">
      <c r="A92" s="260">
        <v>316</v>
      </c>
      <c r="B92" s="93" t="s">
        <v>951</v>
      </c>
      <c r="C92" s="248" t="e">
        <f>'I-TI'!#REF!</f>
        <v>#REF!</v>
      </c>
      <c r="D92" s="451">
        <f>'I-TI'!D428</f>
        <v>0</v>
      </c>
    </row>
    <row r="93" spans="1:4" hidden="1">
      <c r="A93" s="260">
        <v>317</v>
      </c>
      <c r="B93" s="93" t="s">
        <v>952</v>
      </c>
      <c r="C93" s="248" t="e">
        <f>'I-TI'!#REF!</f>
        <v>#REF!</v>
      </c>
      <c r="D93" s="451">
        <f>'I-TI'!D429</f>
        <v>0</v>
      </c>
    </row>
    <row r="94" spans="1:4" hidden="1">
      <c r="A94" s="260">
        <v>399</v>
      </c>
      <c r="B94" s="93" t="s">
        <v>953</v>
      </c>
      <c r="C94" s="248" t="e">
        <f>'I-TI'!#REF!</f>
        <v>#REF!</v>
      </c>
      <c r="D94" s="451">
        <f>'I-TI'!D430</f>
        <v>0</v>
      </c>
    </row>
    <row r="95" spans="1:4" ht="18.75" customHeight="1">
      <c r="A95" s="260">
        <v>400</v>
      </c>
      <c r="B95" s="93" t="s">
        <v>727</v>
      </c>
      <c r="C95" s="248">
        <f>'I-TI'!D431</f>
        <v>0</v>
      </c>
      <c r="D95" s="451">
        <f>'I-TI'!E431</f>
        <v>0</v>
      </c>
    </row>
    <row r="96" spans="1:4" hidden="1">
      <c r="A96" s="260">
        <v>401</v>
      </c>
      <c r="B96" s="93" t="s">
        <v>1125</v>
      </c>
      <c r="C96" s="248" t="e">
        <f>'I-TI'!#REF!</f>
        <v>#REF!</v>
      </c>
      <c r="D96" s="451">
        <f>'I-TI'!D432</f>
        <v>0</v>
      </c>
    </row>
    <row r="97" spans="1:10" hidden="1">
      <c r="A97" s="260">
        <v>402</v>
      </c>
      <c r="B97" s="93" t="s">
        <v>1126</v>
      </c>
      <c r="C97" s="248" t="e">
        <f>'I-TI'!#REF!</f>
        <v>#REF!</v>
      </c>
      <c r="D97" s="451">
        <f>'I-TI'!D433</f>
        <v>0</v>
      </c>
    </row>
    <row r="98" spans="1:10" hidden="1">
      <c r="A98" s="260">
        <v>403</v>
      </c>
      <c r="B98" s="93" t="s">
        <v>1127</v>
      </c>
      <c r="C98" s="248" t="e">
        <f>'I-TI'!#REF!</f>
        <v>#REF!</v>
      </c>
      <c r="D98" s="451">
        <f>'I-TI'!D434</f>
        <v>0</v>
      </c>
    </row>
    <row r="99" spans="1:10" hidden="1">
      <c r="A99" s="260">
        <v>404</v>
      </c>
      <c r="B99" s="93" t="s">
        <v>1128</v>
      </c>
      <c r="C99" s="248" t="e">
        <f>'I-TI'!#REF!</f>
        <v>#REF!</v>
      </c>
      <c r="D99" s="451">
        <f>'I-TI'!D435</f>
        <v>0</v>
      </c>
    </row>
    <row r="100" spans="1:10" hidden="1">
      <c r="A100" s="260">
        <v>405</v>
      </c>
      <c r="B100" s="93" t="s">
        <v>1129</v>
      </c>
      <c r="C100" s="248" t="e">
        <f>'I-TI'!#REF!</f>
        <v>#REF!</v>
      </c>
      <c r="D100" s="451">
        <f>'I-TI'!D436</f>
        <v>0</v>
      </c>
    </row>
    <row r="101" spans="1:10" hidden="1">
      <c r="A101" s="260">
        <v>406</v>
      </c>
      <c r="B101" s="93" t="s">
        <v>1130</v>
      </c>
      <c r="C101" s="248" t="e">
        <f>'I-TI'!#REF!</f>
        <v>#REF!</v>
      </c>
      <c r="D101" s="451">
        <f>'I-TI'!D437</f>
        <v>0</v>
      </c>
    </row>
    <row r="102" spans="1:10" hidden="1">
      <c r="A102" s="260">
        <v>407</v>
      </c>
      <c r="B102" s="93" t="s">
        <v>1131</v>
      </c>
      <c r="C102" s="248" t="e">
        <f>'I-TI'!#REF!</f>
        <v>#REF!</v>
      </c>
      <c r="D102" s="451">
        <f>'I-TI'!D438</f>
        <v>0</v>
      </c>
    </row>
    <row r="103" spans="1:10" hidden="1">
      <c r="A103" s="260">
        <v>499</v>
      </c>
      <c r="B103" s="93" t="s">
        <v>1132</v>
      </c>
      <c r="C103" s="248" t="e">
        <f>'I-TI'!#REF!</f>
        <v>#REF!</v>
      </c>
      <c r="D103" s="451">
        <f>'I-TI'!D439</f>
        <v>0</v>
      </c>
    </row>
    <row r="104" spans="1:10" ht="18.75" customHeight="1">
      <c r="A104" s="260">
        <v>500</v>
      </c>
      <c r="B104" s="93" t="s">
        <v>728</v>
      </c>
      <c r="C104" s="248">
        <f>'I-TI'!D440</f>
        <v>0</v>
      </c>
      <c r="D104" s="451">
        <f>'I-TI'!E440</f>
        <v>0</v>
      </c>
    </row>
    <row r="105" spans="1:10" hidden="1">
      <c r="A105" s="260">
        <v>501</v>
      </c>
      <c r="B105" s="93" t="s">
        <v>730</v>
      </c>
      <c r="C105" s="248">
        <f>'I-TI'!E441</f>
        <v>0</v>
      </c>
      <c r="D105" s="451">
        <f>'I-TI'!D441</f>
        <v>0</v>
      </c>
    </row>
    <row r="106" spans="1:10" hidden="1">
      <c r="A106" s="260">
        <v>502</v>
      </c>
      <c r="B106" s="93" t="s">
        <v>729</v>
      </c>
      <c r="C106" s="248">
        <f>'I-TI'!E442</f>
        <v>0</v>
      </c>
      <c r="D106" s="451">
        <f>'I-TI'!D442</f>
        <v>0</v>
      </c>
    </row>
    <row r="107" spans="1:10" hidden="1">
      <c r="A107" s="260">
        <v>503</v>
      </c>
      <c r="B107" s="93" t="s">
        <v>731</v>
      </c>
      <c r="C107" s="248">
        <f>'I-TI'!E443</f>
        <v>0</v>
      </c>
      <c r="D107" s="451">
        <f>'I-TI'!D443</f>
        <v>0</v>
      </c>
    </row>
    <row r="108" spans="1:10" hidden="1">
      <c r="A108" s="260">
        <v>599</v>
      </c>
      <c r="B108" s="93" t="s">
        <v>958</v>
      </c>
      <c r="C108" s="248">
        <f>'I-TI'!E444</f>
        <v>0</v>
      </c>
      <c r="D108" s="451">
        <f>'I-TI'!D444</f>
        <v>0</v>
      </c>
    </row>
    <row r="109" spans="1:10" ht="18.75" customHeight="1">
      <c r="A109" s="260">
        <v>900</v>
      </c>
      <c r="B109" s="93" t="s">
        <v>732</v>
      </c>
      <c r="C109" s="248">
        <f>'I-TI'!D445</f>
        <v>2645600</v>
      </c>
      <c r="D109" s="451">
        <f>'I-TI'!E445</f>
        <v>0.90429313645064258</v>
      </c>
    </row>
    <row r="110" spans="1:10" hidden="1">
      <c r="A110" s="251">
        <v>901</v>
      </c>
      <c r="B110" t="s">
        <v>954</v>
      </c>
      <c r="C110" s="146" t="e">
        <f>'I-TI'!#REF!</f>
        <v>#REF!</v>
      </c>
      <c r="D110" s="451">
        <f>'I-TI'!D446</f>
        <v>0</v>
      </c>
      <c r="E110"/>
      <c r="F110"/>
      <c r="G110"/>
      <c r="H110"/>
      <c r="I110"/>
      <c r="J110"/>
    </row>
    <row r="111" spans="1:10" hidden="1">
      <c r="A111" s="251">
        <v>902</v>
      </c>
      <c r="B111" t="s">
        <v>955</v>
      </c>
      <c r="C111" s="146" t="e">
        <f>'I-TI'!#REF!</f>
        <v>#REF!</v>
      </c>
      <c r="D111" s="451">
        <f>'I-TI'!D447</f>
        <v>0</v>
      </c>
      <c r="E111"/>
      <c r="F111"/>
      <c r="G111"/>
      <c r="H111"/>
      <c r="I111"/>
      <c r="J111"/>
    </row>
    <row r="112" spans="1:10" hidden="1">
      <c r="A112" s="251">
        <v>903</v>
      </c>
      <c r="B112" t="s">
        <v>956</v>
      </c>
      <c r="C112" s="146" t="e">
        <f>'I-TI'!#REF!</f>
        <v>#REF!</v>
      </c>
      <c r="D112" s="451">
        <f>'I-TI'!D448</f>
        <v>0</v>
      </c>
      <c r="E112"/>
      <c r="F112"/>
      <c r="G112"/>
      <c r="H112"/>
      <c r="I112"/>
      <c r="J112"/>
    </row>
    <row r="113" spans="1:10" hidden="1">
      <c r="A113" s="251">
        <v>904</v>
      </c>
      <c r="B113" t="s">
        <v>957</v>
      </c>
      <c r="C113" s="146" t="e">
        <f>'I-TI'!#REF!</f>
        <v>#REF!</v>
      </c>
      <c r="D113" s="451">
        <f>'I-TI'!D449</f>
        <v>0</v>
      </c>
      <c r="E113"/>
      <c r="F113"/>
      <c r="G113"/>
      <c r="H113"/>
      <c r="I113"/>
      <c r="J113"/>
    </row>
    <row r="114" spans="1:10" hidden="1">
      <c r="A114" s="251">
        <v>999</v>
      </c>
      <c r="B114" t="s">
        <v>725</v>
      </c>
      <c r="C114" s="146" t="e">
        <f>'I-TI'!#REF!</f>
        <v>#REF!</v>
      </c>
      <c r="D114" s="451">
        <f>'I-TI'!D450</f>
        <v>2645600</v>
      </c>
      <c r="E114"/>
      <c r="F114"/>
      <c r="G114"/>
      <c r="H114"/>
      <c r="I114"/>
      <c r="J114"/>
    </row>
    <row r="115" spans="1:10">
      <c r="A115" s="267"/>
      <c r="B115" s="268" t="s">
        <v>712</v>
      </c>
      <c r="C115" s="269">
        <f>C39+C47+C76+C95+C104+C109</f>
        <v>2925600</v>
      </c>
      <c r="D115" s="453">
        <f>D39+D47+D76+D95+D104+D109</f>
        <v>1</v>
      </c>
      <c r="E115"/>
      <c r="F115"/>
      <c r="G115"/>
      <c r="H115"/>
      <c r="I115"/>
      <c r="J115"/>
    </row>
    <row r="116" spans="1:10"/>
    <row r="117" spans="1:10" hidden="1"/>
    <row r="118" spans="1:10" hidden="1"/>
  </sheetData>
  <sheetProtection password="D38D" sheet="1" objects="1" scenarios="1" selectLockedCells="1" selectUnlockedCells="1"/>
  <mergeCells count="4">
    <mergeCell ref="A1:J1"/>
    <mergeCell ref="A16:J16"/>
    <mergeCell ref="A28:J28"/>
    <mergeCell ref="A36:J36"/>
  </mergeCells>
  <printOptions horizontalCentered="1"/>
  <pageMargins left="0.39370078740157483" right="0.39370078740157483" top="1.1417322834645669" bottom="0.74803149606299213" header="0.51181102362204722" footer="0.51181102362204722"/>
  <pageSetup scale="70" orientation="portrait" r:id="rId1"/>
  <headerFooter>
    <oddHeader>&amp;L&amp;"-,Negrita"&amp;20Informe a los Ingreso Presupuestados 2012
Municipio: &amp;F, Jalisco</oddHeader>
  </headerFooter>
  <drawing r:id="rId2"/>
  <tableParts count="4">
    <tablePart r:id="rId3"/>
    <tablePart r:id="rId4"/>
    <tablePart r:id="rId5"/>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A15517"/>
  </sheetPr>
  <dimension ref="A1:L103"/>
  <sheetViews>
    <sheetView workbookViewId="0">
      <selection activeCell="B1" sqref="B1:K1"/>
    </sheetView>
  </sheetViews>
  <sheetFormatPr baseColWidth="10" defaultColWidth="0" defaultRowHeight="15" zeroHeight="1"/>
  <cols>
    <col min="1" max="1" width="0.28515625" style="256" customWidth="1"/>
    <col min="2" max="2" width="5.7109375" style="277" customWidth="1"/>
    <col min="3" max="3" width="32.85546875" style="261" customWidth="1"/>
    <col min="4" max="4" width="14.28515625" customWidth="1"/>
    <col min="5" max="5" width="13.85546875" customWidth="1"/>
    <col min="6" max="11" width="11.42578125" style="256" customWidth="1"/>
    <col min="12" max="12" width="0.28515625" style="256" customWidth="1"/>
    <col min="13" max="16384" width="11.42578125" hidden="1"/>
  </cols>
  <sheetData>
    <row r="1" spans="2:11" ht="21">
      <c r="B1" s="596" t="s">
        <v>1288</v>
      </c>
      <c r="C1" s="596"/>
      <c r="D1" s="596"/>
      <c r="E1" s="596"/>
      <c r="F1" s="596"/>
      <c r="G1" s="596"/>
      <c r="H1" s="596"/>
      <c r="I1" s="596"/>
      <c r="J1" s="596"/>
      <c r="K1" s="596"/>
    </row>
    <row r="2" spans="2:11">
      <c r="B2" s="285" t="s">
        <v>1293</v>
      </c>
      <c r="C2" s="281" t="s">
        <v>609</v>
      </c>
      <c r="D2" s="282" t="s">
        <v>1343</v>
      </c>
      <c r="E2" s="286" t="s">
        <v>1280</v>
      </c>
    </row>
    <row r="3" spans="2:11" ht="30" customHeight="1">
      <c r="B3" s="276">
        <v>1000</v>
      </c>
      <c r="C3" s="278" t="s">
        <v>0</v>
      </c>
      <c r="D3" s="248">
        <f>'E-OG'!C434</f>
        <v>1424848</v>
      </c>
      <c r="E3" s="279">
        <f>'E-OG'!D434</f>
        <v>0.4870276182663385</v>
      </c>
    </row>
    <row r="4" spans="2:11" ht="30" customHeight="1">
      <c r="B4" s="276">
        <v>2000</v>
      </c>
      <c r="C4" s="278" t="s">
        <v>32</v>
      </c>
      <c r="D4" s="248">
        <f>'E-OG'!C435</f>
        <v>331000</v>
      </c>
      <c r="E4" s="279">
        <f>'E-OG'!D435</f>
        <v>0.11313918512441892</v>
      </c>
    </row>
    <row r="5" spans="2:11" ht="30" customHeight="1">
      <c r="B5" s="276">
        <v>3000</v>
      </c>
      <c r="C5" s="278" t="s">
        <v>89</v>
      </c>
      <c r="D5" s="248">
        <f>'E-OG'!C436</f>
        <v>359800</v>
      </c>
      <c r="E5" s="279">
        <f>'E-OG'!D436</f>
        <v>0.12298331966092425</v>
      </c>
    </row>
    <row r="6" spans="2:11" ht="30" customHeight="1">
      <c r="B6" s="276">
        <v>4000</v>
      </c>
      <c r="C6" s="278" t="s">
        <v>150</v>
      </c>
      <c r="D6" s="248">
        <f>'E-OG'!C437</f>
        <v>694952</v>
      </c>
      <c r="E6" s="279">
        <f>'E-OG'!D437</f>
        <v>0.23754170084768936</v>
      </c>
    </row>
    <row r="7" spans="2:11" ht="30" customHeight="1">
      <c r="B7" s="276">
        <v>5000</v>
      </c>
      <c r="C7" s="278" t="s">
        <v>186</v>
      </c>
      <c r="D7" s="248">
        <f>'E-OG'!C438</f>
        <v>115000</v>
      </c>
      <c r="E7" s="279">
        <f>'E-OG'!D438</f>
        <v>3.9308176100628929E-2</v>
      </c>
    </row>
    <row r="8" spans="2:11" ht="30" customHeight="1">
      <c r="B8" s="276">
        <v>6000</v>
      </c>
      <c r="C8" s="278" t="s">
        <v>1286</v>
      </c>
      <c r="D8" s="248">
        <f>'E-OG'!C439</f>
        <v>0</v>
      </c>
      <c r="E8" s="279">
        <f>'E-OG'!D439</f>
        <v>0</v>
      </c>
    </row>
    <row r="9" spans="2:11" ht="30" customHeight="1">
      <c r="B9" s="276">
        <v>7000</v>
      </c>
      <c r="C9" s="278" t="s">
        <v>230</v>
      </c>
      <c r="D9" s="248">
        <f>'E-OG'!C440</f>
        <v>0</v>
      </c>
      <c r="E9" s="279">
        <f>'E-OG'!D440</f>
        <v>0</v>
      </c>
    </row>
    <row r="10" spans="2:11" ht="30" customHeight="1">
      <c r="B10" s="276">
        <v>8000</v>
      </c>
      <c r="C10" s="278" t="s">
        <v>258</v>
      </c>
      <c r="D10" s="248">
        <f>'E-OG'!C441</f>
        <v>0</v>
      </c>
      <c r="E10" s="279">
        <f>'E-OG'!D441</f>
        <v>0</v>
      </c>
    </row>
    <row r="11" spans="2:11" ht="30" customHeight="1">
      <c r="B11" s="276">
        <v>9000</v>
      </c>
      <c r="C11" s="278" t="s">
        <v>311</v>
      </c>
      <c r="D11" s="248">
        <f>'E-OG'!C442</f>
        <v>0</v>
      </c>
      <c r="E11" s="279">
        <f>'E-OG'!D442</f>
        <v>0</v>
      </c>
    </row>
    <row r="12" spans="2:11">
      <c r="B12" s="284"/>
      <c r="C12" s="287" t="s">
        <v>712</v>
      </c>
      <c r="D12" s="288">
        <f>SUM(D3:D11)</f>
        <v>2925600</v>
      </c>
      <c r="E12" s="289">
        <f>SUM(E3:E11)</f>
        <v>1</v>
      </c>
    </row>
    <row r="13" spans="2:11" s="256" customFormat="1">
      <c r="B13" s="293"/>
      <c r="C13" s="294"/>
    </row>
    <row r="14" spans="2:11" s="256" customFormat="1" ht="21">
      <c r="B14" s="596" t="s">
        <v>1277</v>
      </c>
      <c r="C14" s="596"/>
      <c r="D14" s="596"/>
      <c r="E14" s="596"/>
      <c r="F14" s="596"/>
      <c r="G14" s="596"/>
      <c r="H14" s="596"/>
      <c r="I14" s="596"/>
      <c r="J14" s="596"/>
      <c r="K14" s="596"/>
    </row>
    <row r="15" spans="2:11">
      <c r="B15" s="280" t="s">
        <v>1293</v>
      </c>
      <c r="C15" s="281" t="s">
        <v>609</v>
      </c>
      <c r="D15" s="282" t="s">
        <v>1343</v>
      </c>
      <c r="E15" s="283" t="s">
        <v>1280</v>
      </c>
    </row>
    <row r="16" spans="2:11" ht="45" customHeight="1">
      <c r="B16" s="276">
        <v>100</v>
      </c>
      <c r="C16" s="278" t="s">
        <v>724</v>
      </c>
      <c r="D16" s="248">
        <f>'E-OG'!C446</f>
        <v>998208</v>
      </c>
      <c r="E16" s="279">
        <f>'E-OG'!D446</f>
        <v>0.3411977030352748</v>
      </c>
    </row>
    <row r="17" spans="2:5" hidden="1">
      <c r="B17" s="276">
        <v>101</v>
      </c>
      <c r="C17" s="278" t="s">
        <v>858</v>
      </c>
      <c r="D17" s="93"/>
      <c r="E17" s="93"/>
    </row>
    <row r="18" spans="2:5" ht="30" hidden="1">
      <c r="B18" s="276">
        <v>102</v>
      </c>
      <c r="C18" s="278" t="s">
        <v>538</v>
      </c>
      <c r="D18" s="93"/>
      <c r="E18" s="93"/>
    </row>
    <row r="19" spans="2:5" ht="30" hidden="1">
      <c r="B19" s="276">
        <v>103</v>
      </c>
      <c r="C19" s="278" t="s">
        <v>637</v>
      </c>
      <c r="D19" s="93"/>
      <c r="E19" s="93"/>
    </row>
    <row r="20" spans="2:5" ht="30" hidden="1">
      <c r="B20" s="276">
        <v>104</v>
      </c>
      <c r="C20" s="278" t="s">
        <v>934</v>
      </c>
      <c r="D20" s="93"/>
      <c r="E20" s="93"/>
    </row>
    <row r="21" spans="2:5" ht="30" hidden="1">
      <c r="B21" s="276">
        <v>105</v>
      </c>
      <c r="C21" s="278" t="s">
        <v>935</v>
      </c>
      <c r="D21" s="93"/>
      <c r="E21" s="93"/>
    </row>
    <row r="22" spans="2:5" ht="30" hidden="1">
      <c r="B22" s="276">
        <v>106</v>
      </c>
      <c r="C22" s="278" t="s">
        <v>905</v>
      </c>
      <c r="D22" s="93"/>
      <c r="E22" s="93"/>
    </row>
    <row r="23" spans="2:5" hidden="1">
      <c r="B23" s="276">
        <v>199</v>
      </c>
      <c r="C23" s="278" t="s">
        <v>725</v>
      </c>
      <c r="D23" s="93"/>
      <c r="E23" s="93"/>
    </row>
    <row r="24" spans="2:5" ht="45" customHeight="1">
      <c r="B24" s="276">
        <v>200</v>
      </c>
      <c r="C24" s="278" t="s">
        <v>360</v>
      </c>
      <c r="D24" s="248">
        <f>'E-OG'!C454</f>
        <v>0</v>
      </c>
      <c r="E24" s="279">
        <f>'E-OG'!D454</f>
        <v>0</v>
      </c>
    </row>
    <row r="25" spans="2:5" ht="30" hidden="1">
      <c r="B25" s="276">
        <v>201</v>
      </c>
      <c r="C25" s="278" t="s">
        <v>906</v>
      </c>
      <c r="D25" s="93"/>
      <c r="E25" s="93"/>
    </row>
    <row r="26" spans="2:5" ht="30" hidden="1">
      <c r="B26" s="276">
        <v>202</v>
      </c>
      <c r="C26" s="278" t="s">
        <v>907</v>
      </c>
      <c r="D26" s="93"/>
      <c r="E26" s="93"/>
    </row>
    <row r="27" spans="2:5" ht="30" hidden="1">
      <c r="B27" s="276">
        <v>203</v>
      </c>
      <c r="C27" s="278" t="s">
        <v>908</v>
      </c>
      <c r="D27" s="93"/>
      <c r="E27" s="93"/>
    </row>
    <row r="28" spans="2:5" ht="30" hidden="1">
      <c r="B28" s="276">
        <v>204</v>
      </c>
      <c r="C28" s="278" t="s">
        <v>909</v>
      </c>
      <c r="D28" s="93"/>
      <c r="E28" s="93"/>
    </row>
    <row r="29" spans="2:5" ht="30" hidden="1">
      <c r="B29" s="276">
        <v>205</v>
      </c>
      <c r="C29" s="278" t="s">
        <v>910</v>
      </c>
      <c r="D29" s="93"/>
      <c r="E29" s="93"/>
    </row>
    <row r="30" spans="2:5" ht="30" hidden="1">
      <c r="B30" s="276">
        <v>206</v>
      </c>
      <c r="C30" s="278" t="s">
        <v>911</v>
      </c>
      <c r="D30" s="93"/>
      <c r="E30" s="93"/>
    </row>
    <row r="31" spans="2:5" ht="30" hidden="1">
      <c r="B31" s="276">
        <v>207</v>
      </c>
      <c r="C31" s="278" t="s">
        <v>912</v>
      </c>
      <c r="D31" s="93"/>
      <c r="E31" s="93"/>
    </row>
    <row r="32" spans="2:5" ht="30" hidden="1">
      <c r="B32" s="276">
        <v>208</v>
      </c>
      <c r="C32" s="278" t="s">
        <v>913</v>
      </c>
      <c r="D32" s="93"/>
      <c r="E32" s="93"/>
    </row>
    <row r="33" spans="2:5" ht="30" hidden="1">
      <c r="B33" s="276">
        <v>209</v>
      </c>
      <c r="C33" s="278" t="s">
        <v>914</v>
      </c>
      <c r="D33" s="93"/>
      <c r="E33" s="93"/>
    </row>
    <row r="34" spans="2:5" ht="30" hidden="1">
      <c r="B34" s="276">
        <v>210</v>
      </c>
      <c r="C34" s="278" t="s">
        <v>915</v>
      </c>
      <c r="D34" s="93"/>
      <c r="E34" s="93"/>
    </row>
    <row r="35" spans="2:5" ht="30" hidden="1">
      <c r="B35" s="276">
        <v>211</v>
      </c>
      <c r="C35" s="278" t="s">
        <v>916</v>
      </c>
      <c r="D35" s="93"/>
      <c r="E35" s="93"/>
    </row>
    <row r="36" spans="2:5" ht="30" hidden="1">
      <c r="B36" s="276">
        <v>212</v>
      </c>
      <c r="C36" s="278" t="s">
        <v>918</v>
      </c>
      <c r="D36" s="93"/>
      <c r="E36" s="93"/>
    </row>
    <row r="37" spans="2:5" ht="30" hidden="1">
      <c r="B37" s="276">
        <v>213</v>
      </c>
      <c r="C37" s="278" t="s">
        <v>919</v>
      </c>
      <c r="D37" s="93"/>
      <c r="E37" s="93"/>
    </row>
    <row r="38" spans="2:5" ht="30" hidden="1">
      <c r="B38" s="276">
        <v>214</v>
      </c>
      <c r="C38" s="278" t="s">
        <v>917</v>
      </c>
      <c r="D38" s="93"/>
      <c r="E38" s="93"/>
    </row>
    <row r="39" spans="2:5" ht="30" hidden="1">
      <c r="B39" s="276">
        <v>215</v>
      </c>
      <c r="C39" s="278" t="s">
        <v>920</v>
      </c>
      <c r="D39" s="93"/>
      <c r="E39" s="93"/>
    </row>
    <row r="40" spans="2:5" ht="30" hidden="1">
      <c r="B40" s="276">
        <v>216</v>
      </c>
      <c r="C40" s="278" t="s">
        <v>921</v>
      </c>
      <c r="D40" s="93"/>
      <c r="E40" s="93"/>
    </row>
    <row r="41" spans="2:5" ht="30" hidden="1">
      <c r="B41" s="276">
        <v>217</v>
      </c>
      <c r="C41" s="278" t="s">
        <v>922</v>
      </c>
      <c r="D41" s="93"/>
      <c r="E41" s="93"/>
    </row>
    <row r="42" spans="2:5" ht="30" hidden="1">
      <c r="B42" s="276">
        <v>218</v>
      </c>
      <c r="C42" s="278" t="s">
        <v>923</v>
      </c>
      <c r="D42" s="93"/>
      <c r="E42" s="93"/>
    </row>
    <row r="43" spans="2:5" ht="30" hidden="1">
      <c r="B43" s="276">
        <v>219</v>
      </c>
      <c r="C43" s="278" t="s">
        <v>924</v>
      </c>
      <c r="D43" s="93"/>
      <c r="E43" s="93"/>
    </row>
    <row r="44" spans="2:5" ht="30" hidden="1">
      <c r="B44" s="276">
        <v>220</v>
      </c>
      <c r="C44" s="278" t="s">
        <v>925</v>
      </c>
      <c r="D44" s="93"/>
      <c r="E44" s="93"/>
    </row>
    <row r="45" spans="2:5" ht="30" hidden="1">
      <c r="B45" s="276">
        <v>221</v>
      </c>
      <c r="C45" s="278" t="s">
        <v>926</v>
      </c>
      <c r="D45" s="93"/>
      <c r="E45" s="93"/>
    </row>
    <row r="46" spans="2:5" ht="30" hidden="1">
      <c r="B46" s="276">
        <v>222</v>
      </c>
      <c r="C46" s="278" t="s">
        <v>927</v>
      </c>
      <c r="D46" s="93"/>
      <c r="E46" s="93"/>
    </row>
    <row r="47" spans="2:5" ht="30" hidden="1">
      <c r="B47" s="276">
        <v>223</v>
      </c>
      <c r="C47" s="278" t="s">
        <v>928</v>
      </c>
      <c r="D47" s="93"/>
      <c r="E47" s="93"/>
    </row>
    <row r="48" spans="2:5" ht="30" hidden="1">
      <c r="B48" s="276">
        <v>224</v>
      </c>
      <c r="C48" s="278" t="s">
        <v>929</v>
      </c>
      <c r="D48" s="93"/>
      <c r="E48" s="93"/>
    </row>
    <row r="49" spans="2:5" ht="30" hidden="1">
      <c r="B49" s="276">
        <v>225</v>
      </c>
      <c r="C49" s="278" t="s">
        <v>930</v>
      </c>
      <c r="D49" s="93"/>
      <c r="E49" s="93"/>
    </row>
    <row r="50" spans="2:5" ht="30" hidden="1">
      <c r="B50" s="276">
        <v>226</v>
      </c>
      <c r="C50" s="278" t="s">
        <v>931</v>
      </c>
      <c r="D50" s="93"/>
      <c r="E50" s="93"/>
    </row>
    <row r="51" spans="2:5" ht="30" hidden="1">
      <c r="B51" s="276">
        <v>227</v>
      </c>
      <c r="C51" s="278" t="s">
        <v>932</v>
      </c>
      <c r="D51" s="93"/>
      <c r="E51" s="93"/>
    </row>
    <row r="52" spans="2:5" ht="30" hidden="1">
      <c r="B52" s="276">
        <v>228</v>
      </c>
      <c r="C52" s="278" t="s">
        <v>933</v>
      </c>
      <c r="D52" s="93"/>
      <c r="E52" s="93"/>
    </row>
    <row r="53" spans="2:5" ht="45" customHeight="1">
      <c r="B53" s="276">
        <v>300</v>
      </c>
      <c r="C53" s="278" t="s">
        <v>726</v>
      </c>
      <c r="D53" s="248">
        <f>'E-OG'!C485</f>
        <v>0</v>
      </c>
      <c r="E53" s="279">
        <f>'E-OG'!D485</f>
        <v>0</v>
      </c>
    </row>
    <row r="54" spans="2:5" hidden="1">
      <c r="B54" s="276">
        <v>301</v>
      </c>
      <c r="C54" s="278" t="s">
        <v>936</v>
      </c>
      <c r="D54" s="93"/>
      <c r="E54" s="93"/>
    </row>
    <row r="55" spans="2:5" ht="30" hidden="1">
      <c r="B55" s="276">
        <v>302</v>
      </c>
      <c r="C55" s="278" t="s">
        <v>937</v>
      </c>
      <c r="D55" s="93"/>
      <c r="E55" s="93"/>
    </row>
    <row r="56" spans="2:5" hidden="1">
      <c r="B56" s="276">
        <v>303</v>
      </c>
      <c r="C56" s="278" t="s">
        <v>938</v>
      </c>
      <c r="D56" s="93"/>
      <c r="E56" s="93"/>
    </row>
    <row r="57" spans="2:5" hidden="1">
      <c r="B57" s="276">
        <v>304</v>
      </c>
      <c r="C57" s="278" t="s">
        <v>939</v>
      </c>
      <c r="D57" s="93"/>
      <c r="E57" s="93"/>
    </row>
    <row r="58" spans="2:5" hidden="1">
      <c r="B58" s="276">
        <v>305</v>
      </c>
      <c r="C58" s="278" t="s">
        <v>940</v>
      </c>
      <c r="D58" s="93"/>
      <c r="E58" s="93"/>
    </row>
    <row r="59" spans="2:5" hidden="1">
      <c r="B59" s="276">
        <v>306</v>
      </c>
      <c r="C59" s="278" t="s">
        <v>941</v>
      </c>
      <c r="D59" s="93"/>
      <c r="E59" s="93"/>
    </row>
    <row r="60" spans="2:5" hidden="1">
      <c r="B60" s="276">
        <v>307</v>
      </c>
      <c r="C60" s="278" t="s">
        <v>942</v>
      </c>
      <c r="D60" s="93"/>
      <c r="E60" s="93"/>
    </row>
    <row r="61" spans="2:5" hidden="1">
      <c r="B61" s="276">
        <v>308</v>
      </c>
      <c r="C61" s="278" t="s">
        <v>943</v>
      </c>
      <c r="D61" s="93"/>
      <c r="E61" s="93"/>
    </row>
    <row r="62" spans="2:5" hidden="1">
      <c r="B62" s="276">
        <v>309</v>
      </c>
      <c r="C62" s="278" t="s">
        <v>944</v>
      </c>
      <c r="D62" s="93"/>
      <c r="E62" s="93"/>
    </row>
    <row r="63" spans="2:5" hidden="1">
      <c r="B63" s="276">
        <v>310</v>
      </c>
      <c r="C63" s="278" t="s">
        <v>945</v>
      </c>
      <c r="D63" s="93"/>
      <c r="E63" s="93"/>
    </row>
    <row r="64" spans="2:5" hidden="1">
      <c r="B64" s="276">
        <v>311</v>
      </c>
      <c r="C64" s="278" t="s">
        <v>946</v>
      </c>
      <c r="D64" s="93"/>
      <c r="E64" s="93"/>
    </row>
    <row r="65" spans="2:5" hidden="1">
      <c r="B65" s="276">
        <v>312</v>
      </c>
      <c r="C65" s="278" t="s">
        <v>947</v>
      </c>
      <c r="D65" s="93"/>
      <c r="E65" s="93"/>
    </row>
    <row r="66" spans="2:5" hidden="1">
      <c r="B66" s="276">
        <v>313</v>
      </c>
      <c r="C66" s="278" t="s">
        <v>948</v>
      </c>
      <c r="D66" s="93"/>
      <c r="E66" s="93"/>
    </row>
    <row r="67" spans="2:5" hidden="1">
      <c r="B67" s="276">
        <v>314</v>
      </c>
      <c r="C67" s="278" t="s">
        <v>949</v>
      </c>
      <c r="D67" s="93"/>
      <c r="E67" s="93"/>
    </row>
    <row r="68" spans="2:5" hidden="1">
      <c r="B68" s="276">
        <v>315</v>
      </c>
      <c r="C68" s="278" t="s">
        <v>950</v>
      </c>
      <c r="D68" s="93"/>
      <c r="E68" s="93"/>
    </row>
    <row r="69" spans="2:5" hidden="1">
      <c r="B69" s="276">
        <v>316</v>
      </c>
      <c r="C69" s="278" t="s">
        <v>951</v>
      </c>
      <c r="D69" s="93"/>
      <c r="E69" s="93"/>
    </row>
    <row r="70" spans="2:5" hidden="1">
      <c r="B70" s="276">
        <v>317</v>
      </c>
      <c r="C70" s="278" t="s">
        <v>952</v>
      </c>
      <c r="D70" s="93"/>
      <c r="E70" s="93"/>
    </row>
    <row r="71" spans="2:5" hidden="1">
      <c r="B71" s="276">
        <v>399</v>
      </c>
      <c r="C71" s="278" t="s">
        <v>953</v>
      </c>
      <c r="D71" s="93"/>
      <c r="E71" s="93"/>
    </row>
    <row r="72" spans="2:5" ht="45" customHeight="1">
      <c r="B72" s="276">
        <v>400</v>
      </c>
      <c r="C72" s="278" t="s">
        <v>727</v>
      </c>
      <c r="D72" s="248">
        <f>'E-OG'!C504</f>
        <v>0</v>
      </c>
      <c r="E72" s="279">
        <f>'E-OG'!D504</f>
        <v>0</v>
      </c>
    </row>
    <row r="73" spans="2:5" hidden="1">
      <c r="B73" s="276">
        <v>401</v>
      </c>
      <c r="C73" s="278" t="s">
        <v>1125</v>
      </c>
      <c r="D73" s="93"/>
      <c r="E73" s="93"/>
    </row>
    <row r="74" spans="2:5" ht="30" hidden="1">
      <c r="B74" s="276">
        <v>402</v>
      </c>
      <c r="C74" s="278" t="s">
        <v>1126</v>
      </c>
      <c r="D74" s="93"/>
      <c r="E74" s="93"/>
    </row>
    <row r="75" spans="2:5" hidden="1">
      <c r="B75" s="276">
        <v>403</v>
      </c>
      <c r="C75" s="278" t="s">
        <v>1127</v>
      </c>
      <c r="D75" s="93"/>
      <c r="E75" s="93"/>
    </row>
    <row r="76" spans="2:5" ht="30" hidden="1">
      <c r="B76" s="276">
        <v>404</v>
      </c>
      <c r="C76" s="278" t="s">
        <v>1128</v>
      </c>
      <c r="D76" s="93"/>
      <c r="E76" s="93"/>
    </row>
    <row r="77" spans="2:5" ht="30" hidden="1">
      <c r="B77" s="276">
        <v>405</v>
      </c>
      <c r="C77" s="278" t="s">
        <v>1129</v>
      </c>
      <c r="D77" s="93"/>
      <c r="E77" s="93"/>
    </row>
    <row r="78" spans="2:5" hidden="1">
      <c r="B78" s="276">
        <v>406</v>
      </c>
      <c r="C78" s="278" t="s">
        <v>1130</v>
      </c>
      <c r="D78" s="93"/>
      <c r="E78" s="93"/>
    </row>
    <row r="79" spans="2:5" hidden="1">
      <c r="B79" s="276">
        <v>407</v>
      </c>
      <c r="C79" s="278" t="s">
        <v>1131</v>
      </c>
      <c r="D79" s="93"/>
      <c r="E79" s="93"/>
    </row>
    <row r="80" spans="2:5" hidden="1">
      <c r="B80" s="276">
        <v>499</v>
      </c>
      <c r="C80" s="278" t="s">
        <v>1132</v>
      </c>
      <c r="D80" s="93"/>
      <c r="E80" s="93"/>
    </row>
    <row r="81" spans="2:11" ht="45" customHeight="1">
      <c r="B81" s="276">
        <v>500</v>
      </c>
      <c r="C81" s="278" t="s">
        <v>728</v>
      </c>
      <c r="D81" s="248">
        <f>'E-OG'!C513</f>
        <v>0</v>
      </c>
      <c r="E81" s="279">
        <f>'E-OG'!D513</f>
        <v>0</v>
      </c>
    </row>
    <row r="82" spans="2:11" hidden="1">
      <c r="B82" s="276">
        <v>501</v>
      </c>
      <c r="C82" s="278" t="s">
        <v>730</v>
      </c>
      <c r="D82" s="93"/>
      <c r="E82" s="93"/>
    </row>
    <row r="83" spans="2:11" hidden="1">
      <c r="B83" s="276">
        <v>502</v>
      </c>
      <c r="C83" s="278" t="s">
        <v>729</v>
      </c>
      <c r="D83" s="93"/>
      <c r="E83" s="93"/>
    </row>
    <row r="84" spans="2:11" hidden="1">
      <c r="B84" s="276">
        <v>503</v>
      </c>
      <c r="C84" s="278" t="s">
        <v>731</v>
      </c>
      <c r="D84" s="93"/>
      <c r="E84" s="93"/>
    </row>
    <row r="85" spans="2:11" hidden="1">
      <c r="B85" s="276">
        <v>599</v>
      </c>
      <c r="C85" s="278" t="s">
        <v>958</v>
      </c>
      <c r="D85" s="93"/>
      <c r="E85" s="93"/>
    </row>
    <row r="86" spans="2:11" ht="45" customHeight="1">
      <c r="B86" s="276">
        <v>900</v>
      </c>
      <c r="C86" s="278" t="s">
        <v>732</v>
      </c>
      <c r="D86" s="248">
        <f>'E-OG'!C518</f>
        <v>1927392</v>
      </c>
      <c r="E86" s="279">
        <f>'E-OG'!D518</f>
        <v>0.65880229696472514</v>
      </c>
    </row>
    <row r="87" spans="2:11" hidden="1">
      <c r="B87" s="276">
        <v>901</v>
      </c>
      <c r="C87" s="278" t="s">
        <v>954</v>
      </c>
    </row>
    <row r="88" spans="2:11" ht="30" hidden="1">
      <c r="B88" s="276">
        <v>902</v>
      </c>
      <c r="C88" s="278" t="s">
        <v>955</v>
      </c>
    </row>
    <row r="89" spans="2:11" ht="30" hidden="1">
      <c r="B89" s="276">
        <v>903</v>
      </c>
      <c r="C89" s="278" t="s">
        <v>956</v>
      </c>
    </row>
    <row r="90" spans="2:11" hidden="1">
      <c r="B90" s="276">
        <v>904</v>
      </c>
      <c r="C90" s="278" t="s">
        <v>957</v>
      </c>
    </row>
    <row r="91" spans="2:11" hidden="1">
      <c r="B91" s="276">
        <v>999</v>
      </c>
      <c r="C91" s="278" t="s">
        <v>725</v>
      </c>
    </row>
    <row r="92" spans="2:11">
      <c r="B92" s="284"/>
      <c r="C92" s="287" t="s">
        <v>712</v>
      </c>
      <c r="D92" s="288">
        <f>SUM(D16:D86)</f>
        <v>2925600</v>
      </c>
      <c r="E92" s="289">
        <f>SUM(E16:E86)</f>
        <v>1</v>
      </c>
    </row>
    <row r="93" spans="2:11" s="256" customFormat="1">
      <c r="B93" s="293"/>
      <c r="C93" s="295"/>
      <c r="D93" s="296"/>
      <c r="E93" s="297"/>
    </row>
    <row r="94" spans="2:11" s="256" customFormat="1" ht="21">
      <c r="B94" s="596" t="s">
        <v>1289</v>
      </c>
      <c r="C94" s="596"/>
      <c r="D94" s="596"/>
      <c r="E94" s="596"/>
      <c r="F94" s="596"/>
      <c r="G94" s="596"/>
      <c r="H94" s="596"/>
      <c r="I94" s="596"/>
      <c r="J94" s="596"/>
      <c r="K94" s="596"/>
    </row>
    <row r="95" spans="2:11">
      <c r="B95" s="280" t="s">
        <v>1293</v>
      </c>
      <c r="C95" s="281" t="s">
        <v>609</v>
      </c>
      <c r="D95" s="282" t="s">
        <v>1343</v>
      </c>
      <c r="E95" s="283" t="s">
        <v>1280</v>
      </c>
    </row>
    <row r="96" spans="2:11" ht="75" customHeight="1">
      <c r="B96" s="276">
        <v>1</v>
      </c>
      <c r="C96" s="278" t="s">
        <v>1290</v>
      </c>
      <c r="D96" s="248">
        <f>'E-OG'!C526</f>
        <v>2810600</v>
      </c>
      <c r="E96" s="279">
        <f>'E-OG'!D526</f>
        <v>0.96069182389937102</v>
      </c>
    </row>
    <row r="97" spans="2:5" ht="75" customHeight="1">
      <c r="B97" s="276">
        <v>2</v>
      </c>
      <c r="C97" s="278" t="s">
        <v>1291</v>
      </c>
      <c r="D97" s="248">
        <f>'E-OG'!C527</f>
        <v>115000</v>
      </c>
      <c r="E97" s="279">
        <f>'E-OG'!D527</f>
        <v>3.9308176100628929E-2</v>
      </c>
    </row>
    <row r="98" spans="2:5" ht="75" customHeight="1">
      <c r="B98" s="276">
        <v>3</v>
      </c>
      <c r="C98" s="278" t="s">
        <v>1292</v>
      </c>
      <c r="D98" s="248">
        <f>'E-OG'!C528</f>
        <v>0</v>
      </c>
      <c r="E98" s="279">
        <f>'E-OG'!D528</f>
        <v>0</v>
      </c>
    </row>
    <row r="99" spans="2:5">
      <c r="B99" s="290"/>
      <c r="C99" s="287" t="s">
        <v>712</v>
      </c>
      <c r="D99" s="291">
        <f>SUM(D96:D98)</f>
        <v>2925600</v>
      </c>
      <c r="E99" s="292">
        <f>SUM(E96:E98)</f>
        <v>1</v>
      </c>
    </row>
    <row r="100" spans="2:5" s="256" customFormat="1">
      <c r="B100" s="298"/>
      <c r="C100" s="299"/>
    </row>
    <row r="101" spans="2:5" hidden="1"/>
    <row r="102" spans="2:5" hidden="1"/>
    <row r="103" spans="2:5" hidden="1"/>
  </sheetData>
  <sheetProtection password="D38D" sheet="1" objects="1" scenarios="1" selectLockedCells="1" selectUnlockedCells="1"/>
  <mergeCells count="3">
    <mergeCell ref="B1:K1"/>
    <mergeCell ref="B14:K14"/>
    <mergeCell ref="B94:K94"/>
  </mergeCells>
  <printOptions horizontalCentered="1"/>
  <pageMargins left="0.39370078740157483" right="0.39370078740157483" top="1.1417322834645669" bottom="0.74803149606299213" header="0.51181102362204722" footer="0.51181102362204722"/>
  <pageSetup scale="70" orientation="portrait" r:id="rId1"/>
  <headerFooter>
    <oddHeader>&amp;L&amp;"-,Negrita"&amp;20Informe a los Egresos Presupuestados 2012
Municipio: &amp;F, Jalisco</oddHeader>
  </headerFooter>
  <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rgb="FFFFFF00"/>
  </sheetPr>
  <dimension ref="A1:IU47"/>
  <sheetViews>
    <sheetView workbookViewId="0">
      <selection activeCell="C26" sqref="C26"/>
    </sheetView>
  </sheetViews>
  <sheetFormatPr baseColWidth="10" defaultColWidth="0" defaultRowHeight="0" customHeight="1" zeroHeight="1"/>
  <cols>
    <col min="1" max="1" width="1.7109375" style="319" customWidth="1"/>
    <col min="2" max="2" width="57.140625" style="319" customWidth="1"/>
    <col min="3" max="3" width="22.85546875" style="335" customWidth="1"/>
    <col min="4" max="4" width="0" style="367" hidden="1"/>
    <col min="5" max="5" width="22.85546875" style="335" customWidth="1"/>
    <col min="6" max="6" width="13.7109375" style="366" customWidth="1"/>
    <col min="7" max="9" width="0" style="319" hidden="1"/>
    <col min="10" max="253" width="11.42578125" style="319" hidden="1"/>
    <col min="254" max="254" width="1.7109375" style="319" customWidth="1"/>
    <col min="255" max="255" width="50.28515625" style="319" hidden="1" customWidth="1"/>
    <col min="256" max="16384" width="16.7109375" style="319" hidden="1"/>
  </cols>
  <sheetData>
    <row r="1" spans="1:254" ht="12.75">
      <c r="A1" s="349"/>
      <c r="B1" s="597" t="s">
        <v>1300</v>
      </c>
      <c r="C1" s="599" t="s">
        <v>1417</v>
      </c>
      <c r="D1" s="355"/>
      <c r="E1" s="603" t="s">
        <v>1418</v>
      </c>
      <c r="F1" s="601" t="s">
        <v>1589</v>
      </c>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349"/>
      <c r="BC1" s="349"/>
      <c r="BD1" s="349"/>
      <c r="BE1" s="349"/>
      <c r="BF1" s="349"/>
      <c r="BG1" s="349"/>
      <c r="BH1" s="349"/>
      <c r="BI1" s="349"/>
      <c r="BJ1" s="349"/>
      <c r="BK1" s="349"/>
      <c r="BL1" s="349"/>
      <c r="BM1" s="349"/>
      <c r="BN1" s="349"/>
      <c r="BO1" s="349"/>
      <c r="BP1" s="349"/>
      <c r="BQ1" s="349"/>
      <c r="BR1" s="349"/>
      <c r="BS1" s="349"/>
      <c r="BT1" s="349"/>
      <c r="BU1" s="349"/>
      <c r="BV1" s="349"/>
      <c r="BW1" s="349"/>
      <c r="BX1" s="349"/>
      <c r="BY1" s="349"/>
      <c r="BZ1" s="349"/>
      <c r="CA1" s="349"/>
      <c r="CB1" s="349"/>
      <c r="CC1" s="349"/>
      <c r="CD1" s="349"/>
      <c r="CE1" s="349"/>
      <c r="CF1" s="349"/>
      <c r="CG1" s="349"/>
      <c r="CH1" s="349"/>
      <c r="CI1" s="349"/>
      <c r="CJ1" s="349"/>
      <c r="CK1" s="349"/>
      <c r="CL1" s="349"/>
      <c r="CM1" s="349"/>
      <c r="CN1" s="349"/>
      <c r="CO1" s="349"/>
      <c r="CP1" s="349"/>
      <c r="CQ1" s="349"/>
      <c r="CR1" s="349"/>
      <c r="CS1" s="349"/>
      <c r="CT1" s="349"/>
      <c r="CU1" s="349"/>
      <c r="CV1" s="349"/>
      <c r="CW1" s="349"/>
      <c r="CX1" s="349"/>
      <c r="CY1" s="349"/>
      <c r="CZ1" s="349"/>
      <c r="DA1" s="349"/>
      <c r="DB1" s="349"/>
      <c r="DC1" s="349"/>
      <c r="DD1" s="349"/>
      <c r="DE1" s="349"/>
      <c r="DF1" s="349"/>
      <c r="DG1" s="349"/>
      <c r="DH1" s="349"/>
      <c r="DI1" s="349"/>
      <c r="DJ1" s="349"/>
      <c r="DK1" s="349"/>
      <c r="DL1" s="349"/>
      <c r="DM1" s="349"/>
      <c r="DN1" s="349"/>
      <c r="DO1" s="349"/>
      <c r="DP1" s="349"/>
      <c r="DQ1" s="349"/>
      <c r="DR1" s="349"/>
      <c r="DS1" s="349"/>
      <c r="DT1" s="349"/>
      <c r="DU1" s="349"/>
      <c r="DV1" s="349"/>
      <c r="DW1" s="349"/>
      <c r="DX1" s="349"/>
      <c r="DY1" s="349"/>
      <c r="DZ1" s="349"/>
      <c r="EA1" s="349"/>
      <c r="EB1" s="349"/>
      <c r="EC1" s="349"/>
      <c r="ED1" s="349"/>
      <c r="EE1" s="349"/>
      <c r="EF1" s="349"/>
      <c r="EG1" s="349"/>
      <c r="EH1" s="349"/>
      <c r="EI1" s="349"/>
      <c r="EJ1" s="349"/>
      <c r="EK1" s="349"/>
      <c r="EL1" s="349"/>
      <c r="EM1" s="349"/>
      <c r="EN1" s="349"/>
      <c r="EO1" s="349"/>
      <c r="EP1" s="349"/>
      <c r="EQ1" s="349"/>
      <c r="ER1" s="349"/>
      <c r="ES1" s="349"/>
      <c r="ET1" s="349"/>
      <c r="EU1" s="349"/>
      <c r="EV1" s="349"/>
      <c r="EW1" s="349"/>
      <c r="EX1" s="349"/>
      <c r="EY1" s="349"/>
      <c r="EZ1" s="349"/>
      <c r="FA1" s="349"/>
      <c r="FB1" s="349"/>
      <c r="FC1" s="349"/>
      <c r="FD1" s="349"/>
      <c r="FE1" s="349"/>
      <c r="FF1" s="349"/>
      <c r="FG1" s="349"/>
      <c r="FH1" s="349"/>
      <c r="FI1" s="349"/>
      <c r="FJ1" s="349"/>
      <c r="FK1" s="349"/>
      <c r="FL1" s="349"/>
      <c r="FM1" s="349"/>
      <c r="FN1" s="349"/>
      <c r="FO1" s="349"/>
      <c r="FP1" s="349"/>
      <c r="FQ1" s="349"/>
      <c r="FR1" s="349"/>
      <c r="FS1" s="349"/>
      <c r="FT1" s="349"/>
      <c r="FU1" s="349"/>
      <c r="FV1" s="349"/>
      <c r="FW1" s="349"/>
      <c r="FX1" s="349"/>
      <c r="FY1" s="349"/>
      <c r="FZ1" s="349"/>
      <c r="GA1" s="349"/>
      <c r="GB1" s="349"/>
      <c r="GC1" s="349"/>
      <c r="GD1" s="349"/>
      <c r="GE1" s="349"/>
      <c r="GF1" s="349"/>
      <c r="GG1" s="349"/>
      <c r="GH1" s="349"/>
      <c r="GI1" s="349"/>
      <c r="GJ1" s="349"/>
      <c r="GK1" s="349"/>
      <c r="GL1" s="349"/>
      <c r="GM1" s="349"/>
      <c r="GN1" s="349"/>
      <c r="GO1" s="349"/>
      <c r="GP1" s="349"/>
      <c r="GQ1" s="349"/>
      <c r="GR1" s="349"/>
      <c r="GS1" s="349"/>
      <c r="GT1" s="349"/>
      <c r="GU1" s="349"/>
      <c r="GV1" s="349"/>
      <c r="GW1" s="349"/>
      <c r="GX1" s="349"/>
      <c r="GY1" s="349"/>
      <c r="GZ1" s="349"/>
      <c r="HA1" s="349"/>
      <c r="HB1" s="349"/>
      <c r="HC1" s="349"/>
      <c r="HD1" s="349"/>
      <c r="HE1" s="349"/>
      <c r="HF1" s="349"/>
      <c r="HG1" s="349"/>
      <c r="HH1" s="349"/>
      <c r="HI1" s="349"/>
      <c r="HJ1" s="349"/>
      <c r="HK1" s="349"/>
      <c r="HL1" s="349"/>
      <c r="HM1" s="349"/>
      <c r="HN1" s="349"/>
      <c r="HO1" s="349"/>
      <c r="HP1" s="349"/>
      <c r="HQ1" s="349"/>
      <c r="HR1" s="349"/>
      <c r="HS1" s="349"/>
      <c r="HT1" s="349"/>
      <c r="HU1" s="349"/>
      <c r="HV1" s="349"/>
      <c r="HW1" s="349"/>
      <c r="HX1" s="349"/>
      <c r="HY1" s="349"/>
      <c r="HZ1" s="349"/>
      <c r="IA1" s="349"/>
      <c r="IB1" s="349"/>
      <c r="IC1" s="349"/>
      <c r="ID1" s="349"/>
      <c r="IE1" s="349"/>
      <c r="IF1" s="349"/>
      <c r="IG1" s="349"/>
      <c r="IH1" s="349"/>
      <c r="II1" s="349"/>
      <c r="IJ1" s="349"/>
      <c r="IK1" s="349"/>
      <c r="IL1" s="349"/>
      <c r="IM1" s="349"/>
      <c r="IN1" s="349"/>
      <c r="IO1" s="349"/>
      <c r="IP1" s="349"/>
      <c r="IQ1" s="349"/>
      <c r="IR1" s="349"/>
      <c r="IS1" s="349"/>
      <c r="IT1" s="349"/>
    </row>
    <row r="2" spans="1:254" ht="13.5" customHeight="1" thickBot="1">
      <c r="A2" s="349"/>
      <c r="B2" s="598"/>
      <c r="C2" s="600"/>
      <c r="D2" s="355"/>
      <c r="E2" s="604"/>
      <c r="F2" s="602"/>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349"/>
      <c r="AI2" s="349"/>
      <c r="AJ2" s="349"/>
      <c r="AK2" s="349"/>
      <c r="AL2" s="349"/>
      <c r="AM2" s="349"/>
      <c r="AN2" s="349"/>
      <c r="AO2" s="349"/>
      <c r="AP2" s="349"/>
      <c r="AQ2" s="349"/>
      <c r="AR2" s="349"/>
      <c r="AS2" s="349"/>
      <c r="AT2" s="349"/>
      <c r="AU2" s="349"/>
      <c r="AV2" s="349"/>
      <c r="AW2" s="349"/>
      <c r="AX2" s="349"/>
      <c r="AY2" s="349"/>
      <c r="AZ2" s="349"/>
      <c r="BA2" s="349"/>
      <c r="BB2" s="349"/>
      <c r="BC2" s="349"/>
      <c r="BD2" s="349"/>
      <c r="BE2" s="349"/>
      <c r="BF2" s="349"/>
      <c r="BG2" s="349"/>
      <c r="BH2" s="349"/>
      <c r="BI2" s="349"/>
      <c r="BJ2" s="349"/>
      <c r="BK2" s="349"/>
      <c r="BL2" s="349"/>
      <c r="BM2" s="349"/>
      <c r="BN2" s="349"/>
      <c r="BO2" s="349"/>
      <c r="BP2" s="349"/>
      <c r="BQ2" s="349"/>
      <c r="BR2" s="349"/>
      <c r="BS2" s="349"/>
      <c r="BT2" s="349"/>
      <c r="BU2" s="349"/>
      <c r="BV2" s="349"/>
      <c r="BW2" s="349"/>
      <c r="BX2" s="349"/>
      <c r="BY2" s="349"/>
      <c r="BZ2" s="349"/>
      <c r="CA2" s="349"/>
      <c r="CB2" s="349"/>
      <c r="CC2" s="349"/>
      <c r="CD2" s="349"/>
      <c r="CE2" s="349"/>
      <c r="CF2" s="349"/>
      <c r="CG2" s="349"/>
      <c r="CH2" s="349"/>
      <c r="CI2" s="349"/>
      <c r="CJ2" s="349"/>
      <c r="CK2" s="349"/>
      <c r="CL2" s="349"/>
      <c r="CM2" s="349"/>
      <c r="CN2" s="349"/>
      <c r="CO2" s="349"/>
      <c r="CP2" s="349"/>
      <c r="CQ2" s="349"/>
      <c r="CR2" s="349"/>
      <c r="CS2" s="349"/>
      <c r="CT2" s="349"/>
      <c r="CU2" s="349"/>
      <c r="CV2" s="349"/>
      <c r="CW2" s="349"/>
      <c r="CX2" s="349"/>
      <c r="CY2" s="349"/>
      <c r="CZ2" s="349"/>
      <c r="DA2" s="349"/>
      <c r="DB2" s="349"/>
      <c r="DC2" s="349"/>
      <c r="DD2" s="349"/>
      <c r="DE2" s="349"/>
      <c r="DF2" s="349"/>
      <c r="DG2" s="349"/>
      <c r="DH2" s="349"/>
      <c r="DI2" s="349"/>
      <c r="DJ2" s="349"/>
      <c r="DK2" s="349"/>
      <c r="DL2" s="349"/>
      <c r="DM2" s="349"/>
      <c r="DN2" s="349"/>
      <c r="DO2" s="349"/>
      <c r="DP2" s="349"/>
      <c r="DQ2" s="349"/>
      <c r="DR2" s="349"/>
      <c r="DS2" s="349"/>
      <c r="DT2" s="349"/>
      <c r="DU2" s="349"/>
      <c r="DV2" s="349"/>
      <c r="DW2" s="349"/>
      <c r="DX2" s="349"/>
      <c r="DY2" s="349"/>
      <c r="DZ2" s="349"/>
      <c r="EA2" s="349"/>
      <c r="EB2" s="349"/>
      <c r="EC2" s="349"/>
      <c r="ED2" s="349"/>
      <c r="EE2" s="349"/>
      <c r="EF2" s="349"/>
      <c r="EG2" s="349"/>
      <c r="EH2" s="349"/>
      <c r="EI2" s="349"/>
      <c r="EJ2" s="349"/>
      <c r="EK2" s="349"/>
      <c r="EL2" s="349"/>
      <c r="EM2" s="349"/>
      <c r="EN2" s="349"/>
      <c r="EO2" s="349"/>
      <c r="EP2" s="349"/>
      <c r="EQ2" s="349"/>
      <c r="ER2" s="349"/>
      <c r="ES2" s="349"/>
      <c r="ET2" s="349"/>
      <c r="EU2" s="349"/>
      <c r="EV2" s="349"/>
      <c r="EW2" s="349"/>
      <c r="EX2" s="349"/>
      <c r="EY2" s="349"/>
      <c r="EZ2" s="349"/>
      <c r="FA2" s="349"/>
      <c r="FB2" s="349"/>
      <c r="FC2" s="349"/>
      <c r="FD2" s="349"/>
      <c r="FE2" s="349"/>
      <c r="FF2" s="349"/>
      <c r="FG2" s="349"/>
      <c r="FH2" s="349"/>
      <c r="FI2" s="349"/>
      <c r="FJ2" s="349"/>
      <c r="FK2" s="349"/>
      <c r="FL2" s="349"/>
      <c r="FM2" s="349"/>
      <c r="FN2" s="349"/>
      <c r="FO2" s="349"/>
      <c r="FP2" s="349"/>
      <c r="FQ2" s="349"/>
      <c r="FR2" s="349"/>
      <c r="FS2" s="349"/>
      <c r="FT2" s="349"/>
      <c r="FU2" s="349"/>
      <c r="FV2" s="349"/>
      <c r="FW2" s="349"/>
      <c r="FX2" s="349"/>
      <c r="FY2" s="349"/>
      <c r="FZ2" s="349"/>
      <c r="GA2" s="349"/>
      <c r="GB2" s="349"/>
      <c r="GC2" s="349"/>
      <c r="GD2" s="349"/>
      <c r="GE2" s="349"/>
      <c r="GF2" s="349"/>
      <c r="GG2" s="349"/>
      <c r="GH2" s="349"/>
      <c r="GI2" s="349"/>
      <c r="GJ2" s="349"/>
      <c r="GK2" s="349"/>
      <c r="GL2" s="349"/>
      <c r="GM2" s="349"/>
      <c r="GN2" s="349"/>
      <c r="GO2" s="349"/>
      <c r="GP2" s="349"/>
      <c r="GQ2" s="349"/>
      <c r="GR2" s="349"/>
      <c r="GS2" s="349"/>
      <c r="GT2" s="349"/>
      <c r="GU2" s="349"/>
      <c r="GV2" s="349"/>
      <c r="GW2" s="349"/>
      <c r="GX2" s="349"/>
      <c r="GY2" s="349"/>
      <c r="GZ2" s="349"/>
      <c r="HA2" s="349"/>
      <c r="HB2" s="349"/>
      <c r="HC2" s="349"/>
      <c r="HD2" s="349"/>
      <c r="HE2" s="349"/>
      <c r="HF2" s="349"/>
      <c r="HG2" s="349"/>
      <c r="HH2" s="349"/>
      <c r="HI2" s="349"/>
      <c r="HJ2" s="349"/>
      <c r="HK2" s="349"/>
      <c r="HL2" s="349"/>
      <c r="HM2" s="349"/>
      <c r="HN2" s="349"/>
      <c r="HO2" s="349"/>
      <c r="HP2" s="349"/>
      <c r="HQ2" s="349"/>
      <c r="HR2" s="349"/>
      <c r="HS2" s="349"/>
      <c r="HT2" s="349"/>
      <c r="HU2" s="349"/>
      <c r="HV2" s="349"/>
      <c r="HW2" s="349"/>
      <c r="HX2" s="349"/>
      <c r="HY2" s="349"/>
      <c r="HZ2" s="349"/>
      <c r="IA2" s="349"/>
      <c r="IB2" s="349"/>
      <c r="IC2" s="349"/>
      <c r="ID2" s="349"/>
      <c r="IE2" s="349"/>
      <c r="IF2" s="349"/>
      <c r="IG2" s="349"/>
      <c r="IH2" s="349"/>
      <c r="II2" s="349"/>
      <c r="IJ2" s="349"/>
      <c r="IK2" s="349"/>
      <c r="IL2" s="349"/>
      <c r="IM2" s="349"/>
      <c r="IN2" s="349"/>
      <c r="IO2" s="349"/>
      <c r="IP2" s="349"/>
      <c r="IQ2" s="349"/>
      <c r="IR2" s="349"/>
      <c r="IS2" s="349"/>
      <c r="IT2" s="349"/>
    </row>
    <row r="3" spans="1:254" ht="23.25">
      <c r="A3" s="349"/>
      <c r="B3" s="606" t="s">
        <v>1310</v>
      </c>
      <c r="C3" s="606"/>
      <c r="D3" s="606"/>
      <c r="E3" s="606"/>
      <c r="F3" s="606"/>
      <c r="G3" s="349"/>
      <c r="H3" s="349"/>
      <c r="I3" s="349"/>
      <c r="J3" s="349"/>
      <c r="K3" s="349"/>
      <c r="L3" s="349"/>
      <c r="M3" s="349"/>
      <c r="N3" s="349"/>
      <c r="O3" s="349"/>
      <c r="P3" s="349"/>
      <c r="Q3" s="349"/>
      <c r="R3" s="349"/>
      <c r="S3" s="349"/>
      <c r="T3" s="349"/>
      <c r="U3" s="349"/>
      <c r="V3" s="349"/>
      <c r="W3" s="349"/>
      <c r="X3" s="349"/>
      <c r="Y3" s="349"/>
      <c r="Z3" s="349"/>
      <c r="AA3" s="349"/>
      <c r="AB3" s="349"/>
      <c r="AC3" s="349"/>
      <c r="AD3" s="349"/>
      <c r="AE3" s="349"/>
      <c r="AF3" s="349"/>
      <c r="AG3" s="349"/>
      <c r="AH3" s="349"/>
      <c r="AI3" s="349"/>
      <c r="AJ3" s="349"/>
      <c r="AK3" s="349"/>
      <c r="AL3" s="349"/>
      <c r="AM3" s="349"/>
      <c r="AN3" s="349"/>
      <c r="AO3" s="349"/>
      <c r="AP3" s="349"/>
      <c r="AQ3" s="349"/>
      <c r="AR3" s="349"/>
      <c r="AS3" s="349"/>
      <c r="AT3" s="349"/>
      <c r="AU3" s="349"/>
      <c r="AV3" s="349"/>
      <c r="AW3" s="349"/>
      <c r="AX3" s="349"/>
      <c r="AY3" s="349"/>
      <c r="AZ3" s="349"/>
      <c r="BA3" s="349"/>
      <c r="BB3" s="349"/>
      <c r="BC3" s="349"/>
      <c r="BD3" s="349"/>
      <c r="BE3" s="349"/>
      <c r="BF3" s="349"/>
      <c r="BG3" s="349"/>
      <c r="BH3" s="349"/>
      <c r="BI3" s="349"/>
      <c r="BJ3" s="349"/>
      <c r="BK3" s="349"/>
      <c r="BL3" s="349"/>
      <c r="BM3" s="349"/>
      <c r="BN3" s="349"/>
      <c r="BO3" s="349"/>
      <c r="BP3" s="349"/>
      <c r="BQ3" s="349"/>
      <c r="BR3" s="349"/>
      <c r="BS3" s="349"/>
      <c r="BT3" s="349"/>
      <c r="BU3" s="349"/>
      <c r="BV3" s="349"/>
      <c r="BW3" s="349"/>
      <c r="BX3" s="349"/>
      <c r="BY3" s="349"/>
      <c r="BZ3" s="349"/>
      <c r="CA3" s="349"/>
      <c r="CB3" s="349"/>
      <c r="CC3" s="349"/>
      <c r="CD3" s="349"/>
      <c r="CE3" s="349"/>
      <c r="CF3" s="349"/>
      <c r="CG3" s="349"/>
      <c r="CH3" s="349"/>
      <c r="CI3" s="349"/>
      <c r="CJ3" s="349"/>
      <c r="CK3" s="349"/>
      <c r="CL3" s="349"/>
      <c r="CM3" s="349"/>
      <c r="CN3" s="349"/>
      <c r="CO3" s="349"/>
      <c r="CP3" s="349"/>
      <c r="CQ3" s="349"/>
      <c r="CR3" s="349"/>
      <c r="CS3" s="349"/>
      <c r="CT3" s="349"/>
      <c r="CU3" s="349"/>
      <c r="CV3" s="349"/>
      <c r="CW3" s="349"/>
      <c r="CX3" s="349"/>
      <c r="CY3" s="349"/>
      <c r="CZ3" s="349"/>
      <c r="DA3" s="349"/>
      <c r="DB3" s="349"/>
      <c r="DC3" s="349"/>
      <c r="DD3" s="349"/>
      <c r="DE3" s="349"/>
      <c r="DF3" s="349"/>
      <c r="DG3" s="349"/>
      <c r="DH3" s="349"/>
      <c r="DI3" s="349"/>
      <c r="DJ3" s="349"/>
      <c r="DK3" s="349"/>
      <c r="DL3" s="349"/>
      <c r="DM3" s="349"/>
      <c r="DN3" s="349"/>
      <c r="DO3" s="349"/>
      <c r="DP3" s="349"/>
      <c r="DQ3" s="349"/>
      <c r="DR3" s="349"/>
      <c r="DS3" s="349"/>
      <c r="DT3" s="349"/>
      <c r="DU3" s="349"/>
      <c r="DV3" s="349"/>
      <c r="DW3" s="349"/>
      <c r="DX3" s="349"/>
      <c r="DY3" s="349"/>
      <c r="DZ3" s="349"/>
      <c r="EA3" s="349"/>
      <c r="EB3" s="349"/>
      <c r="EC3" s="349"/>
      <c r="ED3" s="349"/>
      <c r="EE3" s="349"/>
      <c r="EF3" s="349"/>
      <c r="EG3" s="349"/>
      <c r="EH3" s="349"/>
      <c r="EI3" s="349"/>
      <c r="EJ3" s="349"/>
      <c r="EK3" s="349"/>
      <c r="EL3" s="349"/>
      <c r="EM3" s="349"/>
      <c r="EN3" s="349"/>
      <c r="EO3" s="349"/>
      <c r="EP3" s="349"/>
      <c r="EQ3" s="349"/>
      <c r="ER3" s="349"/>
      <c r="ES3" s="349"/>
      <c r="ET3" s="349"/>
      <c r="EU3" s="349"/>
      <c r="EV3" s="349"/>
      <c r="EW3" s="349"/>
      <c r="EX3" s="349"/>
      <c r="EY3" s="349"/>
      <c r="EZ3" s="349"/>
      <c r="FA3" s="349"/>
      <c r="FB3" s="349"/>
      <c r="FC3" s="349"/>
      <c r="FD3" s="349"/>
      <c r="FE3" s="349"/>
      <c r="FF3" s="349"/>
      <c r="FG3" s="349"/>
      <c r="FH3" s="349"/>
      <c r="FI3" s="349"/>
      <c r="FJ3" s="349"/>
      <c r="FK3" s="349"/>
      <c r="FL3" s="349"/>
      <c r="FM3" s="349"/>
      <c r="FN3" s="349"/>
      <c r="FO3" s="349"/>
      <c r="FP3" s="349"/>
      <c r="FQ3" s="349"/>
      <c r="FR3" s="349"/>
      <c r="FS3" s="349"/>
      <c r="FT3" s="349"/>
      <c r="FU3" s="349"/>
      <c r="FV3" s="349"/>
      <c r="FW3" s="349"/>
      <c r="FX3" s="349"/>
      <c r="FY3" s="349"/>
      <c r="FZ3" s="349"/>
      <c r="GA3" s="349"/>
      <c r="GB3" s="349"/>
      <c r="GC3" s="349"/>
      <c r="GD3" s="349"/>
      <c r="GE3" s="349"/>
      <c r="GF3" s="349"/>
      <c r="GG3" s="349"/>
      <c r="GH3" s="349"/>
      <c r="GI3" s="349"/>
      <c r="GJ3" s="349"/>
      <c r="GK3" s="349"/>
      <c r="GL3" s="349"/>
      <c r="GM3" s="349"/>
      <c r="GN3" s="349"/>
      <c r="GO3" s="349"/>
      <c r="GP3" s="349"/>
      <c r="GQ3" s="349"/>
      <c r="GR3" s="349"/>
      <c r="GS3" s="349"/>
      <c r="GT3" s="349"/>
      <c r="GU3" s="349"/>
      <c r="GV3" s="349"/>
      <c r="GW3" s="349"/>
      <c r="GX3" s="349"/>
      <c r="GY3" s="349"/>
      <c r="GZ3" s="349"/>
      <c r="HA3" s="349"/>
      <c r="HB3" s="349"/>
      <c r="HC3" s="349"/>
      <c r="HD3" s="349"/>
      <c r="HE3" s="349"/>
      <c r="HF3" s="349"/>
      <c r="HG3" s="349"/>
      <c r="HH3" s="349"/>
      <c r="HI3" s="349"/>
      <c r="HJ3" s="349"/>
      <c r="HK3" s="349"/>
      <c r="HL3" s="349"/>
      <c r="HM3" s="349"/>
      <c r="HN3" s="349"/>
      <c r="HO3" s="349"/>
      <c r="HP3" s="349"/>
      <c r="HQ3" s="349"/>
      <c r="HR3" s="349"/>
      <c r="HS3" s="349"/>
      <c r="HT3" s="349"/>
      <c r="HU3" s="349"/>
      <c r="HV3" s="349"/>
      <c r="HW3" s="349"/>
      <c r="HX3" s="349"/>
      <c r="HY3" s="349"/>
      <c r="HZ3" s="349"/>
      <c r="IA3" s="349"/>
      <c r="IB3" s="349"/>
      <c r="IC3" s="349"/>
      <c r="ID3" s="349"/>
      <c r="IE3" s="349"/>
      <c r="IF3" s="349"/>
      <c r="IG3" s="349"/>
      <c r="IH3" s="349"/>
      <c r="II3" s="349"/>
      <c r="IJ3" s="349"/>
      <c r="IK3" s="349"/>
      <c r="IL3" s="349"/>
      <c r="IM3" s="349"/>
      <c r="IN3" s="349"/>
      <c r="IO3" s="349"/>
      <c r="IP3" s="349"/>
      <c r="IQ3" s="349"/>
      <c r="IR3" s="349"/>
      <c r="IS3" s="349"/>
      <c r="IT3" s="349"/>
    </row>
    <row r="4" spans="1:254" ht="18.75" customHeight="1">
      <c r="A4" s="349"/>
      <c r="B4" s="376" t="s">
        <v>1309</v>
      </c>
      <c r="C4" s="377"/>
      <c r="D4" s="356"/>
      <c r="E4" s="375"/>
      <c r="F4" s="350"/>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49"/>
      <c r="AH4" s="349"/>
      <c r="AI4" s="349"/>
      <c r="AJ4" s="349"/>
      <c r="AK4" s="349"/>
      <c r="AL4" s="349"/>
      <c r="AM4" s="349"/>
      <c r="AN4" s="349"/>
      <c r="AO4" s="349"/>
      <c r="AP4" s="349"/>
      <c r="AQ4" s="349"/>
      <c r="AR4" s="349"/>
      <c r="AS4" s="349"/>
      <c r="AT4" s="349"/>
      <c r="AU4" s="349"/>
      <c r="AV4" s="349"/>
      <c r="AW4" s="349"/>
      <c r="AX4" s="349"/>
      <c r="AY4" s="349"/>
      <c r="AZ4" s="349"/>
      <c r="BA4" s="349"/>
      <c r="BB4" s="349"/>
      <c r="BC4" s="349"/>
      <c r="BD4" s="349"/>
      <c r="BE4" s="349"/>
      <c r="BF4" s="349"/>
      <c r="BG4" s="349"/>
      <c r="BH4" s="349"/>
      <c r="BI4" s="349"/>
      <c r="BJ4" s="349"/>
      <c r="BK4" s="349"/>
      <c r="BL4" s="349"/>
      <c r="BM4" s="349"/>
      <c r="BN4" s="349"/>
      <c r="BO4" s="349"/>
      <c r="BP4" s="349"/>
      <c r="BQ4" s="349"/>
      <c r="BR4" s="349"/>
      <c r="BS4" s="349"/>
      <c r="BT4" s="349"/>
      <c r="BU4" s="349"/>
      <c r="BV4" s="349"/>
      <c r="BW4" s="349"/>
      <c r="BX4" s="349"/>
      <c r="BY4" s="349"/>
      <c r="BZ4" s="349"/>
      <c r="CA4" s="349"/>
      <c r="CB4" s="349"/>
      <c r="CC4" s="349"/>
      <c r="CD4" s="349"/>
      <c r="CE4" s="349"/>
      <c r="CF4" s="349"/>
      <c r="CG4" s="349"/>
      <c r="CH4" s="349"/>
      <c r="CI4" s="349"/>
      <c r="CJ4" s="349"/>
      <c r="CK4" s="349"/>
      <c r="CL4" s="349"/>
      <c r="CM4" s="349"/>
      <c r="CN4" s="349"/>
      <c r="CO4" s="349"/>
      <c r="CP4" s="349"/>
      <c r="CQ4" s="349"/>
      <c r="CR4" s="349"/>
      <c r="CS4" s="349"/>
      <c r="CT4" s="349"/>
      <c r="CU4" s="349"/>
      <c r="CV4" s="349"/>
      <c r="CW4" s="349"/>
      <c r="CX4" s="349"/>
      <c r="CY4" s="349"/>
      <c r="CZ4" s="349"/>
      <c r="DA4" s="349"/>
      <c r="DB4" s="349"/>
      <c r="DC4" s="349"/>
      <c r="DD4" s="349"/>
      <c r="DE4" s="349"/>
      <c r="DF4" s="349"/>
      <c r="DG4" s="349"/>
      <c r="DH4" s="349"/>
      <c r="DI4" s="349"/>
      <c r="DJ4" s="349"/>
      <c r="DK4" s="349"/>
      <c r="DL4" s="349"/>
      <c r="DM4" s="349"/>
      <c r="DN4" s="349"/>
      <c r="DO4" s="349"/>
      <c r="DP4" s="349"/>
      <c r="DQ4" s="349"/>
      <c r="DR4" s="349"/>
      <c r="DS4" s="349"/>
      <c r="DT4" s="349"/>
      <c r="DU4" s="349"/>
      <c r="DV4" s="349"/>
      <c r="DW4" s="349"/>
      <c r="DX4" s="349"/>
      <c r="DY4" s="349"/>
      <c r="DZ4" s="349"/>
      <c r="EA4" s="349"/>
      <c r="EB4" s="349"/>
      <c r="EC4" s="349"/>
      <c r="ED4" s="349"/>
      <c r="EE4" s="349"/>
      <c r="EF4" s="349"/>
      <c r="EG4" s="349"/>
      <c r="EH4" s="349"/>
      <c r="EI4" s="349"/>
      <c r="EJ4" s="349"/>
      <c r="EK4" s="349"/>
      <c r="EL4" s="349"/>
      <c r="EM4" s="349"/>
      <c r="EN4" s="349"/>
      <c r="EO4" s="349"/>
      <c r="EP4" s="349"/>
      <c r="EQ4" s="349"/>
      <c r="ER4" s="349"/>
      <c r="ES4" s="349"/>
      <c r="ET4" s="349"/>
      <c r="EU4" s="349"/>
      <c r="EV4" s="349"/>
      <c r="EW4" s="349"/>
      <c r="EX4" s="349"/>
      <c r="EY4" s="349"/>
      <c r="EZ4" s="349"/>
      <c r="FA4" s="349"/>
      <c r="FB4" s="349"/>
      <c r="FC4" s="349"/>
      <c r="FD4" s="349"/>
      <c r="FE4" s="349"/>
      <c r="FF4" s="349"/>
      <c r="FG4" s="349"/>
      <c r="FH4" s="349"/>
      <c r="FI4" s="349"/>
      <c r="FJ4" s="349"/>
      <c r="FK4" s="349"/>
      <c r="FL4" s="349"/>
      <c r="FM4" s="349"/>
      <c r="FN4" s="349"/>
      <c r="FO4" s="349"/>
      <c r="FP4" s="349"/>
      <c r="FQ4" s="349"/>
      <c r="FR4" s="349"/>
      <c r="FS4" s="349"/>
      <c r="FT4" s="349"/>
      <c r="FU4" s="349"/>
      <c r="FV4" s="349"/>
      <c r="FW4" s="349"/>
      <c r="FX4" s="349"/>
      <c r="FY4" s="349"/>
      <c r="FZ4" s="349"/>
      <c r="GA4" s="349"/>
      <c r="GB4" s="349"/>
      <c r="GC4" s="349"/>
      <c r="GD4" s="349"/>
      <c r="GE4" s="349"/>
      <c r="GF4" s="349"/>
      <c r="GG4" s="349"/>
      <c r="GH4" s="349"/>
      <c r="GI4" s="349"/>
      <c r="GJ4" s="349"/>
      <c r="GK4" s="349"/>
      <c r="GL4" s="349"/>
      <c r="GM4" s="349"/>
      <c r="GN4" s="349"/>
      <c r="GO4" s="349"/>
      <c r="GP4" s="349"/>
      <c r="GQ4" s="349"/>
      <c r="GR4" s="349"/>
      <c r="GS4" s="349"/>
      <c r="GT4" s="349"/>
      <c r="GU4" s="349"/>
      <c r="GV4" s="349"/>
      <c r="GW4" s="349"/>
      <c r="GX4" s="349"/>
      <c r="GY4" s="349"/>
      <c r="GZ4" s="349"/>
      <c r="HA4" s="349"/>
      <c r="HB4" s="349"/>
      <c r="HC4" s="349"/>
      <c r="HD4" s="349"/>
      <c r="HE4" s="349"/>
      <c r="HF4" s="349"/>
      <c r="HG4" s="349"/>
      <c r="HH4" s="349"/>
      <c r="HI4" s="349"/>
      <c r="HJ4" s="349"/>
      <c r="HK4" s="349"/>
      <c r="HL4" s="349"/>
      <c r="HM4" s="349"/>
      <c r="HN4" s="349"/>
      <c r="HO4" s="349"/>
      <c r="HP4" s="349"/>
      <c r="HQ4" s="349"/>
      <c r="HR4" s="349"/>
      <c r="HS4" s="349"/>
      <c r="HT4" s="349"/>
      <c r="HU4" s="349"/>
      <c r="HV4" s="349"/>
      <c r="HW4" s="349"/>
      <c r="HX4" s="349"/>
      <c r="HY4" s="349"/>
      <c r="HZ4" s="349"/>
      <c r="IA4" s="349"/>
      <c r="IB4" s="349"/>
      <c r="IC4" s="349"/>
      <c r="ID4" s="349"/>
      <c r="IE4" s="349"/>
      <c r="IF4" s="349"/>
      <c r="IG4" s="349"/>
      <c r="IH4" s="349"/>
      <c r="II4" s="349"/>
      <c r="IJ4" s="349"/>
      <c r="IK4" s="349"/>
      <c r="IL4" s="349"/>
      <c r="IM4" s="349"/>
      <c r="IN4" s="349"/>
      <c r="IO4" s="349"/>
      <c r="IP4" s="349"/>
      <c r="IQ4" s="349"/>
      <c r="IR4" s="349"/>
      <c r="IS4" s="349"/>
      <c r="IT4" s="349"/>
    </row>
    <row r="5" spans="1:254" s="312" customFormat="1" ht="18.75" customHeight="1">
      <c r="A5" s="351"/>
      <c r="B5" s="352" t="s">
        <v>604</v>
      </c>
      <c r="C5" s="357"/>
      <c r="D5" s="358"/>
      <c r="E5" s="359">
        <f>'I-TI'!P4</f>
        <v>0</v>
      </c>
      <c r="F5" s="398" t="e">
        <f>(E5-C5)/C5</f>
        <v>#DIV/0!</v>
      </c>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c r="AM5" s="351"/>
      <c r="AN5" s="351"/>
      <c r="AO5" s="351"/>
      <c r="AP5" s="351"/>
      <c r="AQ5" s="351"/>
      <c r="AR5" s="351"/>
      <c r="AS5" s="351"/>
      <c r="AT5" s="351"/>
      <c r="AU5" s="351"/>
      <c r="AV5" s="351"/>
      <c r="AW5" s="351"/>
      <c r="AX5" s="351"/>
      <c r="AY5" s="351"/>
      <c r="AZ5" s="351"/>
      <c r="BA5" s="351"/>
      <c r="BB5" s="351"/>
      <c r="BC5" s="351"/>
      <c r="BD5" s="351"/>
      <c r="BE5" s="351"/>
      <c r="BF5" s="351"/>
      <c r="BG5" s="351"/>
      <c r="BH5" s="351"/>
      <c r="BI5" s="351"/>
      <c r="BJ5" s="351"/>
      <c r="BK5" s="351"/>
      <c r="BL5" s="351"/>
      <c r="BM5" s="351"/>
      <c r="BN5" s="351"/>
      <c r="BO5" s="351"/>
      <c r="BP5" s="351"/>
      <c r="BQ5" s="351"/>
      <c r="BR5" s="351"/>
      <c r="BS5" s="351"/>
      <c r="BT5" s="351"/>
      <c r="BU5" s="351"/>
      <c r="BV5" s="351"/>
      <c r="BW5" s="351"/>
      <c r="BX5" s="351"/>
      <c r="BY5" s="351"/>
      <c r="BZ5" s="351"/>
      <c r="CA5" s="351"/>
      <c r="CB5" s="351"/>
      <c r="CC5" s="351"/>
      <c r="CD5" s="351"/>
      <c r="CE5" s="351"/>
      <c r="CF5" s="351"/>
      <c r="CG5" s="351"/>
      <c r="CH5" s="351"/>
      <c r="CI5" s="351"/>
      <c r="CJ5" s="351"/>
      <c r="CK5" s="351"/>
      <c r="CL5" s="351"/>
      <c r="CM5" s="351"/>
      <c r="CN5" s="351"/>
      <c r="CO5" s="351"/>
      <c r="CP5" s="351"/>
      <c r="CQ5" s="351"/>
      <c r="CR5" s="351"/>
      <c r="CS5" s="351"/>
      <c r="CT5" s="351"/>
      <c r="CU5" s="351"/>
      <c r="CV5" s="351"/>
      <c r="CW5" s="351"/>
      <c r="CX5" s="351"/>
      <c r="CY5" s="351"/>
      <c r="CZ5" s="351"/>
      <c r="DA5" s="351"/>
      <c r="DB5" s="351"/>
      <c r="DC5" s="351"/>
      <c r="DD5" s="351"/>
      <c r="DE5" s="351"/>
      <c r="DF5" s="351"/>
      <c r="DG5" s="351"/>
      <c r="DH5" s="351"/>
      <c r="DI5" s="351"/>
      <c r="DJ5" s="351"/>
      <c r="DK5" s="351"/>
      <c r="DL5" s="351"/>
      <c r="DM5" s="351"/>
      <c r="DN5" s="351"/>
      <c r="DO5" s="351"/>
      <c r="DP5" s="351"/>
      <c r="DQ5" s="351"/>
      <c r="DR5" s="351"/>
      <c r="DS5" s="351"/>
      <c r="DT5" s="351"/>
      <c r="DU5" s="351"/>
      <c r="DV5" s="351"/>
      <c r="DW5" s="351"/>
      <c r="DX5" s="351"/>
      <c r="DY5" s="351"/>
      <c r="DZ5" s="351"/>
      <c r="EA5" s="351"/>
      <c r="EB5" s="351"/>
      <c r="EC5" s="351"/>
      <c r="ED5" s="351"/>
      <c r="EE5" s="351"/>
      <c r="EF5" s="351"/>
      <c r="EG5" s="351"/>
      <c r="EH5" s="351"/>
      <c r="EI5" s="351"/>
      <c r="EJ5" s="351"/>
      <c r="EK5" s="351"/>
      <c r="EL5" s="351"/>
      <c r="EM5" s="351"/>
      <c r="EN5" s="351"/>
      <c r="EO5" s="351"/>
      <c r="EP5" s="351"/>
      <c r="EQ5" s="351"/>
      <c r="ER5" s="351"/>
      <c r="ES5" s="351"/>
      <c r="ET5" s="351"/>
      <c r="EU5" s="351"/>
      <c r="EV5" s="351"/>
      <c r="EW5" s="351"/>
      <c r="EX5" s="351"/>
      <c r="EY5" s="351"/>
      <c r="EZ5" s="351"/>
      <c r="FA5" s="351"/>
      <c r="FB5" s="351"/>
      <c r="FC5" s="351"/>
      <c r="FD5" s="351"/>
      <c r="FE5" s="351"/>
      <c r="FF5" s="351"/>
      <c r="FG5" s="351"/>
      <c r="FH5" s="351"/>
      <c r="FI5" s="351"/>
      <c r="FJ5" s="351"/>
      <c r="FK5" s="351"/>
      <c r="FL5" s="351"/>
      <c r="FM5" s="351"/>
      <c r="FN5" s="351"/>
      <c r="FO5" s="351"/>
      <c r="FP5" s="351"/>
      <c r="FQ5" s="351"/>
      <c r="FR5" s="351"/>
      <c r="FS5" s="351"/>
      <c r="FT5" s="351"/>
      <c r="FU5" s="351"/>
      <c r="FV5" s="351"/>
      <c r="FW5" s="351"/>
      <c r="FX5" s="351"/>
      <c r="FY5" s="351"/>
      <c r="FZ5" s="351"/>
      <c r="GA5" s="351"/>
      <c r="GB5" s="351"/>
      <c r="GC5" s="351"/>
      <c r="GD5" s="351"/>
      <c r="GE5" s="351"/>
      <c r="GF5" s="351"/>
      <c r="GG5" s="351"/>
      <c r="GH5" s="351"/>
      <c r="GI5" s="351"/>
      <c r="GJ5" s="351"/>
      <c r="GK5" s="351"/>
      <c r="GL5" s="351"/>
      <c r="GM5" s="351"/>
      <c r="GN5" s="351"/>
      <c r="GO5" s="351"/>
      <c r="GP5" s="351"/>
      <c r="GQ5" s="351"/>
      <c r="GR5" s="351"/>
      <c r="GS5" s="351"/>
      <c r="GT5" s="351"/>
      <c r="GU5" s="351"/>
      <c r="GV5" s="351"/>
      <c r="GW5" s="351"/>
      <c r="GX5" s="351"/>
      <c r="GY5" s="351"/>
      <c r="GZ5" s="351"/>
      <c r="HA5" s="351"/>
      <c r="HB5" s="351"/>
      <c r="HC5" s="351"/>
      <c r="HD5" s="351"/>
      <c r="HE5" s="351"/>
      <c r="HF5" s="351"/>
      <c r="HG5" s="351"/>
      <c r="HH5" s="351"/>
      <c r="HI5" s="351"/>
      <c r="HJ5" s="351"/>
      <c r="HK5" s="351"/>
      <c r="HL5" s="351"/>
      <c r="HM5" s="351"/>
      <c r="HN5" s="351"/>
      <c r="HO5" s="351"/>
      <c r="HP5" s="351"/>
      <c r="HQ5" s="351"/>
      <c r="HR5" s="351"/>
      <c r="HS5" s="351"/>
      <c r="HT5" s="351"/>
      <c r="HU5" s="351"/>
      <c r="HV5" s="351"/>
      <c r="HW5" s="351"/>
      <c r="HX5" s="351"/>
      <c r="HY5" s="351"/>
      <c r="HZ5" s="351"/>
      <c r="IA5" s="351"/>
      <c r="IB5" s="351"/>
      <c r="IC5" s="351"/>
      <c r="ID5" s="351"/>
      <c r="IE5" s="351"/>
      <c r="IF5" s="351"/>
      <c r="IG5" s="351"/>
      <c r="IH5" s="351"/>
      <c r="II5" s="351"/>
      <c r="IJ5" s="351"/>
      <c r="IK5" s="351"/>
      <c r="IL5" s="351"/>
      <c r="IM5" s="351"/>
      <c r="IN5" s="351"/>
      <c r="IO5" s="351"/>
      <c r="IP5" s="351"/>
      <c r="IQ5" s="351"/>
      <c r="IR5" s="351"/>
      <c r="IS5" s="351"/>
      <c r="IT5" s="351"/>
    </row>
    <row r="6" spans="1:254" s="312" customFormat="1" ht="18.75" customHeight="1">
      <c r="A6" s="351"/>
      <c r="B6" s="352" t="s">
        <v>576</v>
      </c>
      <c r="C6" s="357"/>
      <c r="D6" s="358"/>
      <c r="E6" s="359">
        <f>'I-TI'!P57</f>
        <v>0</v>
      </c>
      <c r="F6" s="398" t="e">
        <f t="shared" ref="F6:F26" si="0">(E6-C6)/C6</f>
        <v>#DIV/0!</v>
      </c>
      <c r="G6" s="351"/>
      <c r="H6" s="351"/>
      <c r="I6" s="351"/>
      <c r="J6" s="351"/>
      <c r="K6" s="351"/>
      <c r="L6" s="351"/>
      <c r="M6" s="351"/>
      <c r="N6" s="351"/>
      <c r="O6" s="351"/>
      <c r="P6" s="351"/>
      <c r="Q6" s="351"/>
      <c r="R6" s="351"/>
      <c r="S6" s="351"/>
      <c r="T6" s="351"/>
      <c r="U6" s="351"/>
      <c r="V6" s="351"/>
      <c r="W6" s="351"/>
      <c r="X6" s="351"/>
      <c r="Y6" s="351"/>
      <c r="Z6" s="351"/>
      <c r="AA6" s="351"/>
      <c r="AB6" s="351"/>
      <c r="AC6" s="351"/>
      <c r="AD6" s="351"/>
      <c r="AE6" s="351"/>
      <c r="AF6" s="351"/>
      <c r="AG6" s="351"/>
      <c r="AH6" s="351"/>
      <c r="AI6" s="351"/>
      <c r="AJ6" s="351"/>
      <c r="AK6" s="351"/>
      <c r="AL6" s="351"/>
      <c r="AM6" s="351"/>
      <c r="AN6" s="351"/>
      <c r="AO6" s="351"/>
      <c r="AP6" s="351"/>
      <c r="AQ6" s="351"/>
      <c r="AR6" s="351"/>
      <c r="AS6" s="351"/>
      <c r="AT6" s="351"/>
      <c r="AU6" s="351"/>
      <c r="AV6" s="351"/>
      <c r="AW6" s="351"/>
      <c r="AX6" s="351"/>
      <c r="AY6" s="351"/>
      <c r="AZ6" s="351"/>
      <c r="BA6" s="351"/>
      <c r="BB6" s="351"/>
      <c r="BC6" s="351"/>
      <c r="BD6" s="351"/>
      <c r="BE6" s="351"/>
      <c r="BF6" s="351"/>
      <c r="BG6" s="351"/>
      <c r="BH6" s="351"/>
      <c r="BI6" s="351"/>
      <c r="BJ6" s="351"/>
      <c r="BK6" s="351"/>
      <c r="BL6" s="351"/>
      <c r="BM6" s="351"/>
      <c r="BN6" s="351"/>
      <c r="BO6" s="351"/>
      <c r="BP6" s="351"/>
      <c r="BQ6" s="351"/>
      <c r="BR6" s="351"/>
      <c r="BS6" s="351"/>
      <c r="BT6" s="351"/>
      <c r="BU6" s="351"/>
      <c r="BV6" s="351"/>
      <c r="BW6" s="351"/>
      <c r="BX6" s="351"/>
      <c r="BY6" s="351"/>
      <c r="BZ6" s="351"/>
      <c r="CA6" s="351"/>
      <c r="CB6" s="351"/>
      <c r="CC6" s="351"/>
      <c r="CD6" s="351"/>
      <c r="CE6" s="351"/>
      <c r="CF6" s="351"/>
      <c r="CG6" s="351"/>
      <c r="CH6" s="351"/>
      <c r="CI6" s="351"/>
      <c r="CJ6" s="351"/>
      <c r="CK6" s="351"/>
      <c r="CL6" s="351"/>
      <c r="CM6" s="351"/>
      <c r="CN6" s="351"/>
      <c r="CO6" s="351"/>
      <c r="CP6" s="351"/>
      <c r="CQ6" s="351"/>
      <c r="CR6" s="351"/>
      <c r="CS6" s="351"/>
      <c r="CT6" s="351"/>
      <c r="CU6" s="351"/>
      <c r="CV6" s="351"/>
      <c r="CW6" s="351"/>
      <c r="CX6" s="351"/>
      <c r="CY6" s="351"/>
      <c r="CZ6" s="351"/>
      <c r="DA6" s="351"/>
      <c r="DB6" s="351"/>
      <c r="DC6" s="351"/>
      <c r="DD6" s="351"/>
      <c r="DE6" s="351"/>
      <c r="DF6" s="351"/>
      <c r="DG6" s="351"/>
      <c r="DH6" s="351"/>
      <c r="DI6" s="351"/>
      <c r="DJ6" s="351"/>
      <c r="DK6" s="351"/>
      <c r="DL6" s="351"/>
      <c r="DM6" s="351"/>
      <c r="DN6" s="351"/>
      <c r="DO6" s="351"/>
      <c r="DP6" s="351"/>
      <c r="DQ6" s="351"/>
      <c r="DR6" s="351"/>
      <c r="DS6" s="351"/>
      <c r="DT6" s="351"/>
      <c r="DU6" s="351"/>
      <c r="DV6" s="351"/>
      <c r="DW6" s="351"/>
      <c r="DX6" s="351"/>
      <c r="DY6" s="351"/>
      <c r="DZ6" s="351"/>
      <c r="EA6" s="351"/>
      <c r="EB6" s="351"/>
      <c r="EC6" s="351"/>
      <c r="ED6" s="351"/>
      <c r="EE6" s="351"/>
      <c r="EF6" s="351"/>
      <c r="EG6" s="351"/>
      <c r="EH6" s="351"/>
      <c r="EI6" s="351"/>
      <c r="EJ6" s="351"/>
      <c r="EK6" s="351"/>
      <c r="EL6" s="351"/>
      <c r="EM6" s="351"/>
      <c r="EN6" s="351"/>
      <c r="EO6" s="351"/>
      <c r="EP6" s="351"/>
      <c r="EQ6" s="351"/>
      <c r="ER6" s="351"/>
      <c r="ES6" s="351"/>
      <c r="ET6" s="351"/>
      <c r="EU6" s="351"/>
      <c r="EV6" s="351"/>
      <c r="EW6" s="351"/>
      <c r="EX6" s="351"/>
      <c r="EY6" s="351"/>
      <c r="EZ6" s="351"/>
      <c r="FA6" s="351"/>
      <c r="FB6" s="351"/>
      <c r="FC6" s="351"/>
      <c r="FD6" s="351"/>
      <c r="FE6" s="351"/>
      <c r="FF6" s="351"/>
      <c r="FG6" s="351"/>
      <c r="FH6" s="351"/>
      <c r="FI6" s="351"/>
      <c r="FJ6" s="351"/>
      <c r="FK6" s="351"/>
      <c r="FL6" s="351"/>
      <c r="FM6" s="351"/>
      <c r="FN6" s="351"/>
      <c r="FO6" s="351"/>
      <c r="FP6" s="351"/>
      <c r="FQ6" s="351"/>
      <c r="FR6" s="351"/>
      <c r="FS6" s="351"/>
      <c r="FT6" s="351"/>
      <c r="FU6" s="351"/>
      <c r="FV6" s="351"/>
      <c r="FW6" s="351"/>
      <c r="FX6" s="351"/>
      <c r="FY6" s="351"/>
      <c r="FZ6" s="351"/>
      <c r="GA6" s="351"/>
      <c r="GB6" s="351"/>
      <c r="GC6" s="351"/>
      <c r="GD6" s="351"/>
      <c r="GE6" s="351"/>
      <c r="GF6" s="351"/>
      <c r="GG6" s="351"/>
      <c r="GH6" s="351"/>
      <c r="GI6" s="351"/>
      <c r="GJ6" s="351"/>
      <c r="GK6" s="351"/>
      <c r="GL6" s="351"/>
      <c r="GM6" s="351"/>
      <c r="GN6" s="351"/>
      <c r="GO6" s="351"/>
      <c r="GP6" s="351"/>
      <c r="GQ6" s="351"/>
      <c r="GR6" s="351"/>
      <c r="GS6" s="351"/>
      <c r="GT6" s="351"/>
      <c r="GU6" s="351"/>
      <c r="GV6" s="351"/>
      <c r="GW6" s="351"/>
      <c r="GX6" s="351"/>
      <c r="GY6" s="351"/>
      <c r="GZ6" s="351"/>
      <c r="HA6" s="351"/>
      <c r="HB6" s="351"/>
      <c r="HC6" s="351"/>
      <c r="HD6" s="351"/>
      <c r="HE6" s="351"/>
      <c r="HF6" s="351"/>
      <c r="HG6" s="351"/>
      <c r="HH6" s="351"/>
      <c r="HI6" s="351"/>
      <c r="HJ6" s="351"/>
      <c r="HK6" s="351"/>
      <c r="HL6" s="351"/>
      <c r="HM6" s="351"/>
      <c r="HN6" s="351"/>
      <c r="HO6" s="351"/>
      <c r="HP6" s="351"/>
      <c r="HQ6" s="351"/>
      <c r="HR6" s="351"/>
      <c r="HS6" s="351"/>
      <c r="HT6" s="351"/>
      <c r="HU6" s="351"/>
      <c r="HV6" s="351"/>
      <c r="HW6" s="351"/>
      <c r="HX6" s="351"/>
      <c r="HY6" s="351"/>
      <c r="HZ6" s="351"/>
      <c r="IA6" s="351"/>
      <c r="IB6" s="351"/>
      <c r="IC6" s="351"/>
      <c r="ID6" s="351"/>
      <c r="IE6" s="351"/>
      <c r="IF6" s="351"/>
      <c r="IG6" s="351"/>
      <c r="IH6" s="351"/>
      <c r="II6" s="351"/>
      <c r="IJ6" s="351"/>
      <c r="IK6" s="351"/>
      <c r="IL6" s="351"/>
      <c r="IM6" s="351"/>
      <c r="IN6" s="351"/>
      <c r="IO6" s="351"/>
      <c r="IP6" s="351"/>
      <c r="IQ6" s="351"/>
      <c r="IR6" s="351"/>
      <c r="IS6" s="351"/>
      <c r="IT6" s="351"/>
    </row>
    <row r="7" spans="1:254" s="312" customFormat="1" ht="18.75" customHeight="1">
      <c r="A7" s="351"/>
      <c r="B7" s="352" t="s">
        <v>571</v>
      </c>
      <c r="C7" s="357"/>
      <c r="D7" s="358"/>
      <c r="E7" s="359">
        <f>'I-TI'!P63</f>
        <v>0</v>
      </c>
      <c r="F7" s="398" t="e">
        <f t="shared" si="0"/>
        <v>#DIV/0!</v>
      </c>
      <c r="G7" s="351"/>
      <c r="H7" s="351"/>
      <c r="I7" s="351"/>
      <c r="J7" s="351"/>
      <c r="K7" s="351"/>
      <c r="L7" s="351"/>
      <c r="M7" s="351"/>
      <c r="N7" s="351"/>
      <c r="O7" s="351"/>
      <c r="P7" s="351"/>
      <c r="Q7" s="351"/>
      <c r="R7" s="351"/>
      <c r="S7" s="351"/>
      <c r="T7" s="351"/>
      <c r="U7" s="351"/>
      <c r="V7" s="351"/>
      <c r="W7" s="351"/>
      <c r="X7" s="351"/>
      <c r="Y7" s="351"/>
      <c r="Z7" s="351"/>
      <c r="AA7" s="351"/>
      <c r="AB7" s="351"/>
      <c r="AC7" s="351"/>
      <c r="AD7" s="351"/>
      <c r="AE7" s="351"/>
      <c r="AF7" s="351"/>
      <c r="AG7" s="351"/>
      <c r="AH7" s="351"/>
      <c r="AI7" s="351"/>
      <c r="AJ7" s="351"/>
      <c r="AK7" s="351"/>
      <c r="AL7" s="351"/>
      <c r="AM7" s="351"/>
      <c r="AN7" s="351"/>
      <c r="AO7" s="351"/>
      <c r="AP7" s="351"/>
      <c r="AQ7" s="351"/>
      <c r="AR7" s="351"/>
      <c r="AS7" s="351"/>
      <c r="AT7" s="351"/>
      <c r="AU7" s="351"/>
      <c r="AV7" s="351"/>
      <c r="AW7" s="351"/>
      <c r="AX7" s="351"/>
      <c r="AY7" s="351"/>
      <c r="AZ7" s="351"/>
      <c r="BA7" s="351"/>
      <c r="BB7" s="351"/>
      <c r="BC7" s="351"/>
      <c r="BD7" s="351"/>
      <c r="BE7" s="351"/>
      <c r="BF7" s="351"/>
      <c r="BG7" s="351"/>
      <c r="BH7" s="351"/>
      <c r="BI7" s="351"/>
      <c r="BJ7" s="351"/>
      <c r="BK7" s="351"/>
      <c r="BL7" s="351"/>
      <c r="BM7" s="351"/>
      <c r="BN7" s="351"/>
      <c r="BO7" s="351"/>
      <c r="BP7" s="351"/>
      <c r="BQ7" s="351"/>
      <c r="BR7" s="351"/>
      <c r="BS7" s="351"/>
      <c r="BT7" s="351"/>
      <c r="BU7" s="351"/>
      <c r="BV7" s="351"/>
      <c r="BW7" s="351"/>
      <c r="BX7" s="351"/>
      <c r="BY7" s="351"/>
      <c r="BZ7" s="351"/>
      <c r="CA7" s="351"/>
      <c r="CB7" s="351"/>
      <c r="CC7" s="351"/>
      <c r="CD7" s="351"/>
      <c r="CE7" s="351"/>
      <c r="CF7" s="351"/>
      <c r="CG7" s="351"/>
      <c r="CH7" s="351"/>
      <c r="CI7" s="351"/>
      <c r="CJ7" s="351"/>
      <c r="CK7" s="351"/>
      <c r="CL7" s="351"/>
      <c r="CM7" s="351"/>
      <c r="CN7" s="351"/>
      <c r="CO7" s="351"/>
      <c r="CP7" s="351"/>
      <c r="CQ7" s="351"/>
      <c r="CR7" s="351"/>
      <c r="CS7" s="351"/>
      <c r="CT7" s="351"/>
      <c r="CU7" s="351"/>
      <c r="CV7" s="351"/>
      <c r="CW7" s="351"/>
      <c r="CX7" s="351"/>
      <c r="CY7" s="351"/>
      <c r="CZ7" s="351"/>
      <c r="DA7" s="351"/>
      <c r="DB7" s="351"/>
      <c r="DC7" s="351"/>
      <c r="DD7" s="351"/>
      <c r="DE7" s="351"/>
      <c r="DF7" s="351"/>
      <c r="DG7" s="351"/>
      <c r="DH7" s="351"/>
      <c r="DI7" s="351"/>
      <c r="DJ7" s="351"/>
      <c r="DK7" s="351"/>
      <c r="DL7" s="351"/>
      <c r="DM7" s="351"/>
      <c r="DN7" s="351"/>
      <c r="DO7" s="351"/>
      <c r="DP7" s="351"/>
      <c r="DQ7" s="351"/>
      <c r="DR7" s="351"/>
      <c r="DS7" s="351"/>
      <c r="DT7" s="351"/>
      <c r="DU7" s="351"/>
      <c r="DV7" s="351"/>
      <c r="DW7" s="351"/>
      <c r="DX7" s="351"/>
      <c r="DY7" s="351"/>
      <c r="DZ7" s="351"/>
      <c r="EA7" s="351"/>
      <c r="EB7" s="351"/>
      <c r="EC7" s="351"/>
      <c r="ED7" s="351"/>
      <c r="EE7" s="351"/>
      <c r="EF7" s="351"/>
      <c r="EG7" s="351"/>
      <c r="EH7" s="351"/>
      <c r="EI7" s="351"/>
      <c r="EJ7" s="351"/>
      <c r="EK7" s="351"/>
      <c r="EL7" s="351"/>
      <c r="EM7" s="351"/>
      <c r="EN7" s="351"/>
      <c r="EO7" s="351"/>
      <c r="EP7" s="351"/>
      <c r="EQ7" s="351"/>
      <c r="ER7" s="351"/>
      <c r="ES7" s="351"/>
      <c r="ET7" s="351"/>
      <c r="EU7" s="351"/>
      <c r="EV7" s="351"/>
      <c r="EW7" s="351"/>
      <c r="EX7" s="351"/>
      <c r="EY7" s="351"/>
      <c r="EZ7" s="351"/>
      <c r="FA7" s="351"/>
      <c r="FB7" s="351"/>
      <c r="FC7" s="351"/>
      <c r="FD7" s="351"/>
      <c r="FE7" s="351"/>
      <c r="FF7" s="351"/>
      <c r="FG7" s="351"/>
      <c r="FH7" s="351"/>
      <c r="FI7" s="351"/>
      <c r="FJ7" s="351"/>
      <c r="FK7" s="351"/>
      <c r="FL7" s="351"/>
      <c r="FM7" s="351"/>
      <c r="FN7" s="351"/>
      <c r="FO7" s="351"/>
      <c r="FP7" s="351"/>
      <c r="FQ7" s="351"/>
      <c r="FR7" s="351"/>
      <c r="FS7" s="351"/>
      <c r="FT7" s="351"/>
      <c r="FU7" s="351"/>
      <c r="FV7" s="351"/>
      <c r="FW7" s="351"/>
      <c r="FX7" s="351"/>
      <c r="FY7" s="351"/>
      <c r="FZ7" s="351"/>
      <c r="GA7" s="351"/>
      <c r="GB7" s="351"/>
      <c r="GC7" s="351"/>
      <c r="GD7" s="351"/>
      <c r="GE7" s="351"/>
      <c r="GF7" s="351"/>
      <c r="GG7" s="351"/>
      <c r="GH7" s="351"/>
      <c r="GI7" s="351"/>
      <c r="GJ7" s="351"/>
      <c r="GK7" s="351"/>
      <c r="GL7" s="351"/>
      <c r="GM7" s="351"/>
      <c r="GN7" s="351"/>
      <c r="GO7" s="351"/>
      <c r="GP7" s="351"/>
      <c r="GQ7" s="351"/>
      <c r="GR7" s="351"/>
      <c r="GS7" s="351"/>
      <c r="GT7" s="351"/>
      <c r="GU7" s="351"/>
      <c r="GV7" s="351"/>
      <c r="GW7" s="351"/>
      <c r="GX7" s="351"/>
      <c r="GY7" s="351"/>
      <c r="GZ7" s="351"/>
      <c r="HA7" s="351"/>
      <c r="HB7" s="351"/>
      <c r="HC7" s="351"/>
      <c r="HD7" s="351"/>
      <c r="HE7" s="351"/>
      <c r="HF7" s="351"/>
      <c r="HG7" s="351"/>
      <c r="HH7" s="351"/>
      <c r="HI7" s="351"/>
      <c r="HJ7" s="351"/>
      <c r="HK7" s="351"/>
      <c r="HL7" s="351"/>
      <c r="HM7" s="351"/>
      <c r="HN7" s="351"/>
      <c r="HO7" s="351"/>
      <c r="HP7" s="351"/>
      <c r="HQ7" s="351"/>
      <c r="HR7" s="351"/>
      <c r="HS7" s="351"/>
      <c r="HT7" s="351"/>
      <c r="HU7" s="351"/>
      <c r="HV7" s="351"/>
      <c r="HW7" s="351"/>
      <c r="HX7" s="351"/>
      <c r="HY7" s="351"/>
      <c r="HZ7" s="351"/>
      <c r="IA7" s="351"/>
      <c r="IB7" s="351"/>
      <c r="IC7" s="351"/>
      <c r="ID7" s="351"/>
      <c r="IE7" s="351"/>
      <c r="IF7" s="351"/>
      <c r="IG7" s="351"/>
      <c r="IH7" s="351"/>
      <c r="II7" s="351"/>
      <c r="IJ7" s="351"/>
      <c r="IK7" s="351"/>
      <c r="IL7" s="351"/>
      <c r="IM7" s="351"/>
      <c r="IN7" s="351"/>
      <c r="IO7" s="351"/>
      <c r="IP7" s="351"/>
      <c r="IQ7" s="351"/>
      <c r="IR7" s="351"/>
      <c r="IS7" s="351"/>
      <c r="IT7" s="351"/>
    </row>
    <row r="8" spans="1:254" s="312" customFormat="1" ht="18.75" customHeight="1">
      <c r="A8" s="351"/>
      <c r="B8" s="352" t="s">
        <v>563</v>
      </c>
      <c r="C8" s="357"/>
      <c r="D8" s="358"/>
      <c r="E8" s="359">
        <f>'I-TI'!P68</f>
        <v>0</v>
      </c>
      <c r="F8" s="398" t="e">
        <f t="shared" si="0"/>
        <v>#DIV/0!</v>
      </c>
      <c r="G8" s="351"/>
      <c r="H8" s="351"/>
      <c r="I8" s="351"/>
      <c r="J8" s="351"/>
      <c r="K8" s="351"/>
      <c r="L8" s="351"/>
      <c r="M8" s="351"/>
      <c r="N8" s="351"/>
      <c r="O8" s="351"/>
      <c r="P8" s="351"/>
      <c r="Q8" s="351"/>
      <c r="R8" s="351"/>
      <c r="S8" s="351"/>
      <c r="T8" s="351"/>
      <c r="U8" s="351"/>
      <c r="V8" s="351"/>
      <c r="W8" s="351"/>
      <c r="X8" s="351"/>
      <c r="Y8" s="351"/>
      <c r="Z8" s="351"/>
      <c r="AA8" s="351"/>
      <c r="AB8" s="351"/>
      <c r="AC8" s="351"/>
      <c r="AD8" s="351"/>
      <c r="AE8" s="351"/>
      <c r="AF8" s="351"/>
      <c r="AG8" s="351"/>
      <c r="AH8" s="351"/>
      <c r="AI8" s="351"/>
      <c r="AJ8" s="351"/>
      <c r="AK8" s="351"/>
      <c r="AL8" s="351"/>
      <c r="AM8" s="351"/>
      <c r="AN8" s="351"/>
      <c r="AO8" s="351"/>
      <c r="AP8" s="351"/>
      <c r="AQ8" s="351"/>
      <c r="AR8" s="351"/>
      <c r="AS8" s="351"/>
      <c r="AT8" s="351"/>
      <c r="AU8" s="351"/>
      <c r="AV8" s="351"/>
      <c r="AW8" s="351"/>
      <c r="AX8" s="351"/>
      <c r="AY8" s="351"/>
      <c r="AZ8" s="351"/>
      <c r="BA8" s="351"/>
      <c r="BB8" s="351"/>
      <c r="BC8" s="351"/>
      <c r="BD8" s="351"/>
      <c r="BE8" s="351"/>
      <c r="BF8" s="351"/>
      <c r="BG8" s="351"/>
      <c r="BH8" s="351"/>
      <c r="BI8" s="351"/>
      <c r="BJ8" s="351"/>
      <c r="BK8" s="351"/>
      <c r="BL8" s="351"/>
      <c r="BM8" s="351"/>
      <c r="BN8" s="351"/>
      <c r="BO8" s="351"/>
      <c r="BP8" s="351"/>
      <c r="BQ8" s="351"/>
      <c r="BR8" s="351"/>
      <c r="BS8" s="351"/>
      <c r="BT8" s="351"/>
      <c r="BU8" s="351"/>
      <c r="BV8" s="351"/>
      <c r="BW8" s="351"/>
      <c r="BX8" s="351"/>
      <c r="BY8" s="351"/>
      <c r="BZ8" s="351"/>
      <c r="CA8" s="351"/>
      <c r="CB8" s="351"/>
      <c r="CC8" s="351"/>
      <c r="CD8" s="351"/>
      <c r="CE8" s="351"/>
      <c r="CF8" s="351"/>
      <c r="CG8" s="351"/>
      <c r="CH8" s="351"/>
      <c r="CI8" s="351"/>
      <c r="CJ8" s="351"/>
      <c r="CK8" s="351"/>
      <c r="CL8" s="351"/>
      <c r="CM8" s="351"/>
      <c r="CN8" s="351"/>
      <c r="CO8" s="351"/>
      <c r="CP8" s="351"/>
      <c r="CQ8" s="351"/>
      <c r="CR8" s="351"/>
      <c r="CS8" s="351"/>
      <c r="CT8" s="351"/>
      <c r="CU8" s="351"/>
      <c r="CV8" s="351"/>
      <c r="CW8" s="351"/>
      <c r="CX8" s="351"/>
      <c r="CY8" s="351"/>
      <c r="CZ8" s="351"/>
      <c r="DA8" s="351"/>
      <c r="DB8" s="351"/>
      <c r="DC8" s="351"/>
      <c r="DD8" s="351"/>
      <c r="DE8" s="351"/>
      <c r="DF8" s="351"/>
      <c r="DG8" s="351"/>
      <c r="DH8" s="351"/>
      <c r="DI8" s="351"/>
      <c r="DJ8" s="351"/>
      <c r="DK8" s="351"/>
      <c r="DL8" s="351"/>
      <c r="DM8" s="351"/>
      <c r="DN8" s="351"/>
      <c r="DO8" s="351"/>
      <c r="DP8" s="351"/>
      <c r="DQ8" s="351"/>
      <c r="DR8" s="351"/>
      <c r="DS8" s="351"/>
      <c r="DT8" s="351"/>
      <c r="DU8" s="351"/>
      <c r="DV8" s="351"/>
      <c r="DW8" s="351"/>
      <c r="DX8" s="351"/>
      <c r="DY8" s="351"/>
      <c r="DZ8" s="351"/>
      <c r="EA8" s="351"/>
      <c r="EB8" s="351"/>
      <c r="EC8" s="351"/>
      <c r="ED8" s="351"/>
      <c r="EE8" s="351"/>
      <c r="EF8" s="351"/>
      <c r="EG8" s="351"/>
      <c r="EH8" s="351"/>
      <c r="EI8" s="351"/>
      <c r="EJ8" s="351"/>
      <c r="EK8" s="351"/>
      <c r="EL8" s="351"/>
      <c r="EM8" s="351"/>
      <c r="EN8" s="351"/>
      <c r="EO8" s="351"/>
      <c r="EP8" s="351"/>
      <c r="EQ8" s="351"/>
      <c r="ER8" s="351"/>
      <c r="ES8" s="351"/>
      <c r="ET8" s="351"/>
      <c r="EU8" s="351"/>
      <c r="EV8" s="351"/>
      <c r="EW8" s="351"/>
      <c r="EX8" s="351"/>
      <c r="EY8" s="351"/>
      <c r="EZ8" s="351"/>
      <c r="FA8" s="351"/>
      <c r="FB8" s="351"/>
      <c r="FC8" s="351"/>
      <c r="FD8" s="351"/>
      <c r="FE8" s="351"/>
      <c r="FF8" s="351"/>
      <c r="FG8" s="351"/>
      <c r="FH8" s="351"/>
      <c r="FI8" s="351"/>
      <c r="FJ8" s="351"/>
      <c r="FK8" s="351"/>
      <c r="FL8" s="351"/>
      <c r="FM8" s="351"/>
      <c r="FN8" s="351"/>
      <c r="FO8" s="351"/>
      <c r="FP8" s="351"/>
      <c r="FQ8" s="351"/>
      <c r="FR8" s="351"/>
      <c r="FS8" s="351"/>
      <c r="FT8" s="351"/>
      <c r="FU8" s="351"/>
      <c r="FV8" s="351"/>
      <c r="FW8" s="351"/>
      <c r="FX8" s="351"/>
      <c r="FY8" s="351"/>
      <c r="FZ8" s="351"/>
      <c r="GA8" s="351"/>
      <c r="GB8" s="351"/>
      <c r="GC8" s="351"/>
      <c r="GD8" s="351"/>
      <c r="GE8" s="351"/>
      <c r="GF8" s="351"/>
      <c r="GG8" s="351"/>
      <c r="GH8" s="351"/>
      <c r="GI8" s="351"/>
      <c r="GJ8" s="351"/>
      <c r="GK8" s="351"/>
      <c r="GL8" s="351"/>
      <c r="GM8" s="351"/>
      <c r="GN8" s="351"/>
      <c r="GO8" s="351"/>
      <c r="GP8" s="351"/>
      <c r="GQ8" s="351"/>
      <c r="GR8" s="351"/>
      <c r="GS8" s="351"/>
      <c r="GT8" s="351"/>
      <c r="GU8" s="351"/>
      <c r="GV8" s="351"/>
      <c r="GW8" s="351"/>
      <c r="GX8" s="351"/>
      <c r="GY8" s="351"/>
      <c r="GZ8" s="351"/>
      <c r="HA8" s="351"/>
      <c r="HB8" s="351"/>
      <c r="HC8" s="351"/>
      <c r="HD8" s="351"/>
      <c r="HE8" s="351"/>
      <c r="HF8" s="351"/>
      <c r="HG8" s="351"/>
      <c r="HH8" s="351"/>
      <c r="HI8" s="351"/>
      <c r="HJ8" s="351"/>
      <c r="HK8" s="351"/>
      <c r="HL8" s="351"/>
      <c r="HM8" s="351"/>
      <c r="HN8" s="351"/>
      <c r="HO8" s="351"/>
      <c r="HP8" s="351"/>
      <c r="HQ8" s="351"/>
      <c r="HR8" s="351"/>
      <c r="HS8" s="351"/>
      <c r="HT8" s="351"/>
      <c r="HU8" s="351"/>
      <c r="HV8" s="351"/>
      <c r="HW8" s="351"/>
      <c r="HX8" s="351"/>
      <c r="HY8" s="351"/>
      <c r="HZ8" s="351"/>
      <c r="IA8" s="351"/>
      <c r="IB8" s="351"/>
      <c r="IC8" s="351"/>
      <c r="ID8" s="351"/>
      <c r="IE8" s="351"/>
      <c r="IF8" s="351"/>
      <c r="IG8" s="351"/>
      <c r="IH8" s="351"/>
      <c r="II8" s="351"/>
      <c r="IJ8" s="351"/>
      <c r="IK8" s="351"/>
      <c r="IL8" s="351"/>
      <c r="IM8" s="351"/>
      <c r="IN8" s="351"/>
      <c r="IO8" s="351"/>
      <c r="IP8" s="351"/>
      <c r="IQ8" s="351"/>
      <c r="IR8" s="351"/>
      <c r="IS8" s="351"/>
      <c r="IT8" s="351"/>
    </row>
    <row r="9" spans="1:254" s="312" customFormat="1" ht="18.75" customHeight="1">
      <c r="A9" s="351"/>
      <c r="B9" s="352" t="s">
        <v>1139</v>
      </c>
      <c r="C9" s="357"/>
      <c r="D9" s="358"/>
      <c r="E9" s="359">
        <f>'I-TI'!P210</f>
        <v>0</v>
      </c>
      <c r="F9" s="398" t="e">
        <f t="shared" si="0"/>
        <v>#DIV/0!</v>
      </c>
      <c r="G9" s="351"/>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1"/>
      <c r="AN9" s="351"/>
      <c r="AO9" s="351"/>
      <c r="AP9" s="351"/>
      <c r="AQ9" s="351"/>
      <c r="AR9" s="351"/>
      <c r="AS9" s="351"/>
      <c r="AT9" s="351"/>
      <c r="AU9" s="351"/>
      <c r="AV9" s="351"/>
      <c r="AW9" s="351"/>
      <c r="AX9" s="351"/>
      <c r="AY9" s="351"/>
      <c r="AZ9" s="351"/>
      <c r="BA9" s="351"/>
      <c r="BB9" s="351"/>
      <c r="BC9" s="351"/>
      <c r="BD9" s="351"/>
      <c r="BE9" s="351"/>
      <c r="BF9" s="351"/>
      <c r="BG9" s="351"/>
      <c r="BH9" s="351"/>
      <c r="BI9" s="351"/>
      <c r="BJ9" s="351"/>
      <c r="BK9" s="351"/>
      <c r="BL9" s="351"/>
      <c r="BM9" s="351"/>
      <c r="BN9" s="351"/>
      <c r="BO9" s="351"/>
      <c r="BP9" s="351"/>
      <c r="BQ9" s="351"/>
      <c r="BR9" s="351"/>
      <c r="BS9" s="351"/>
      <c r="BT9" s="351"/>
      <c r="BU9" s="351"/>
      <c r="BV9" s="351"/>
      <c r="BW9" s="351"/>
      <c r="BX9" s="351"/>
      <c r="BY9" s="351"/>
      <c r="BZ9" s="351"/>
      <c r="CA9" s="351"/>
      <c r="CB9" s="351"/>
      <c r="CC9" s="351"/>
      <c r="CD9" s="351"/>
      <c r="CE9" s="351"/>
      <c r="CF9" s="351"/>
      <c r="CG9" s="351"/>
      <c r="CH9" s="351"/>
      <c r="CI9" s="351"/>
      <c r="CJ9" s="351"/>
      <c r="CK9" s="351"/>
      <c r="CL9" s="351"/>
      <c r="CM9" s="351"/>
      <c r="CN9" s="351"/>
      <c r="CO9" s="351"/>
      <c r="CP9" s="351"/>
      <c r="CQ9" s="351"/>
      <c r="CR9" s="351"/>
      <c r="CS9" s="351"/>
      <c r="CT9" s="351"/>
      <c r="CU9" s="351"/>
      <c r="CV9" s="351"/>
      <c r="CW9" s="351"/>
      <c r="CX9" s="351"/>
      <c r="CY9" s="351"/>
      <c r="CZ9" s="351"/>
      <c r="DA9" s="351"/>
      <c r="DB9" s="351"/>
      <c r="DC9" s="351"/>
      <c r="DD9" s="351"/>
      <c r="DE9" s="351"/>
      <c r="DF9" s="351"/>
      <c r="DG9" s="351"/>
      <c r="DH9" s="351"/>
      <c r="DI9" s="351"/>
      <c r="DJ9" s="351"/>
      <c r="DK9" s="351"/>
      <c r="DL9" s="351"/>
      <c r="DM9" s="351"/>
      <c r="DN9" s="351"/>
      <c r="DO9" s="351"/>
      <c r="DP9" s="351"/>
      <c r="DQ9" s="351"/>
      <c r="DR9" s="351"/>
      <c r="DS9" s="351"/>
      <c r="DT9" s="351"/>
      <c r="DU9" s="351"/>
      <c r="DV9" s="351"/>
      <c r="DW9" s="351"/>
      <c r="DX9" s="351"/>
      <c r="DY9" s="351"/>
      <c r="DZ9" s="351"/>
      <c r="EA9" s="351"/>
      <c r="EB9" s="351"/>
      <c r="EC9" s="351"/>
      <c r="ED9" s="351"/>
      <c r="EE9" s="351"/>
      <c r="EF9" s="351"/>
      <c r="EG9" s="351"/>
      <c r="EH9" s="351"/>
      <c r="EI9" s="351"/>
      <c r="EJ9" s="351"/>
      <c r="EK9" s="351"/>
      <c r="EL9" s="351"/>
      <c r="EM9" s="351"/>
      <c r="EN9" s="351"/>
      <c r="EO9" s="351"/>
      <c r="EP9" s="351"/>
      <c r="EQ9" s="351"/>
      <c r="ER9" s="351"/>
      <c r="ES9" s="351"/>
      <c r="ET9" s="351"/>
      <c r="EU9" s="351"/>
      <c r="EV9" s="351"/>
      <c r="EW9" s="351"/>
      <c r="EX9" s="351"/>
      <c r="EY9" s="351"/>
      <c r="EZ9" s="351"/>
      <c r="FA9" s="351"/>
      <c r="FB9" s="351"/>
      <c r="FC9" s="351"/>
      <c r="FD9" s="351"/>
      <c r="FE9" s="351"/>
      <c r="FF9" s="351"/>
      <c r="FG9" s="351"/>
      <c r="FH9" s="351"/>
      <c r="FI9" s="351"/>
      <c r="FJ9" s="351"/>
      <c r="FK9" s="351"/>
      <c r="FL9" s="351"/>
      <c r="FM9" s="351"/>
      <c r="FN9" s="351"/>
      <c r="FO9" s="351"/>
      <c r="FP9" s="351"/>
      <c r="FQ9" s="351"/>
      <c r="FR9" s="351"/>
      <c r="FS9" s="351"/>
      <c r="FT9" s="351"/>
      <c r="FU9" s="351"/>
      <c r="FV9" s="351"/>
      <c r="FW9" s="351"/>
      <c r="FX9" s="351"/>
      <c r="FY9" s="351"/>
      <c r="FZ9" s="351"/>
      <c r="GA9" s="351"/>
      <c r="GB9" s="351"/>
      <c r="GC9" s="351"/>
      <c r="GD9" s="351"/>
      <c r="GE9" s="351"/>
      <c r="GF9" s="351"/>
      <c r="GG9" s="351"/>
      <c r="GH9" s="351"/>
      <c r="GI9" s="351"/>
      <c r="GJ9" s="351"/>
      <c r="GK9" s="351"/>
      <c r="GL9" s="351"/>
      <c r="GM9" s="351"/>
      <c r="GN9" s="351"/>
      <c r="GO9" s="351"/>
      <c r="GP9" s="351"/>
      <c r="GQ9" s="351"/>
      <c r="GR9" s="351"/>
      <c r="GS9" s="351"/>
      <c r="GT9" s="351"/>
      <c r="GU9" s="351"/>
      <c r="GV9" s="351"/>
      <c r="GW9" s="351"/>
      <c r="GX9" s="351"/>
      <c r="GY9" s="351"/>
      <c r="GZ9" s="351"/>
      <c r="HA9" s="351"/>
      <c r="HB9" s="351"/>
      <c r="HC9" s="351"/>
      <c r="HD9" s="351"/>
      <c r="HE9" s="351"/>
      <c r="HF9" s="351"/>
      <c r="HG9" s="351"/>
      <c r="HH9" s="351"/>
      <c r="HI9" s="351"/>
      <c r="HJ9" s="351"/>
      <c r="HK9" s="351"/>
      <c r="HL9" s="351"/>
      <c r="HM9" s="351"/>
      <c r="HN9" s="351"/>
      <c r="HO9" s="351"/>
      <c r="HP9" s="351"/>
      <c r="HQ9" s="351"/>
      <c r="HR9" s="351"/>
      <c r="HS9" s="351"/>
      <c r="HT9" s="351"/>
      <c r="HU9" s="351"/>
      <c r="HV9" s="351"/>
      <c r="HW9" s="351"/>
      <c r="HX9" s="351"/>
      <c r="HY9" s="351"/>
      <c r="HZ9" s="351"/>
      <c r="IA9" s="351"/>
      <c r="IB9" s="351"/>
      <c r="IC9" s="351"/>
      <c r="ID9" s="351"/>
      <c r="IE9" s="351"/>
      <c r="IF9" s="351"/>
      <c r="IG9" s="351"/>
      <c r="IH9" s="351"/>
      <c r="II9" s="351"/>
      <c r="IJ9" s="351"/>
      <c r="IK9" s="351"/>
      <c r="IL9" s="351"/>
      <c r="IM9" s="351"/>
      <c r="IN9" s="351"/>
      <c r="IO9" s="351"/>
      <c r="IP9" s="351"/>
      <c r="IQ9" s="351"/>
      <c r="IR9" s="351"/>
      <c r="IS9" s="351"/>
      <c r="IT9" s="351"/>
    </row>
    <row r="10" spans="1:254" s="312" customFormat="1" ht="18.75" customHeight="1">
      <c r="A10" s="351"/>
      <c r="B10" s="352" t="s">
        <v>1141</v>
      </c>
      <c r="C10" s="357">
        <v>767261</v>
      </c>
      <c r="D10" s="358"/>
      <c r="E10" s="359">
        <f>'I-TI'!P260</f>
        <v>862500</v>
      </c>
      <c r="F10" s="398">
        <f t="shared" si="0"/>
        <v>0.12412855599333213</v>
      </c>
      <c r="G10" s="351"/>
      <c r="H10" s="351"/>
      <c r="I10" s="351"/>
      <c r="J10" s="351"/>
      <c r="K10" s="351"/>
      <c r="L10" s="351"/>
      <c r="M10" s="351"/>
      <c r="N10" s="351"/>
      <c r="O10" s="351"/>
      <c r="P10" s="351"/>
      <c r="Q10" s="351"/>
      <c r="R10" s="351"/>
      <c r="S10" s="351"/>
      <c r="T10" s="351"/>
      <c r="U10" s="351"/>
      <c r="V10" s="351"/>
      <c r="W10" s="351"/>
      <c r="X10" s="351"/>
      <c r="Y10" s="351"/>
      <c r="Z10" s="351"/>
      <c r="AA10" s="351"/>
      <c r="AB10" s="351"/>
      <c r="AC10" s="351"/>
      <c r="AD10" s="351"/>
      <c r="AE10" s="351"/>
      <c r="AF10" s="351"/>
      <c r="AG10" s="351"/>
      <c r="AH10" s="351"/>
      <c r="AI10" s="351"/>
      <c r="AJ10" s="351"/>
      <c r="AK10" s="351"/>
      <c r="AL10" s="351"/>
      <c r="AM10" s="351"/>
      <c r="AN10" s="351"/>
      <c r="AO10" s="351"/>
      <c r="AP10" s="351"/>
      <c r="AQ10" s="351"/>
      <c r="AR10" s="351"/>
      <c r="AS10" s="351"/>
      <c r="AT10" s="351"/>
      <c r="AU10" s="351"/>
      <c r="AV10" s="351"/>
      <c r="AW10" s="351"/>
      <c r="AX10" s="351"/>
      <c r="AY10" s="351"/>
      <c r="AZ10" s="351"/>
      <c r="BA10" s="351"/>
      <c r="BB10" s="351"/>
      <c r="BC10" s="351"/>
      <c r="BD10" s="351"/>
      <c r="BE10" s="351"/>
      <c r="BF10" s="351"/>
      <c r="BG10" s="351"/>
      <c r="BH10" s="351"/>
      <c r="BI10" s="351"/>
      <c r="BJ10" s="351"/>
      <c r="BK10" s="351"/>
      <c r="BL10" s="351"/>
      <c r="BM10" s="351"/>
      <c r="BN10" s="351"/>
      <c r="BO10" s="351"/>
      <c r="BP10" s="351"/>
      <c r="BQ10" s="351"/>
      <c r="BR10" s="351"/>
      <c r="BS10" s="351"/>
      <c r="BT10" s="351"/>
      <c r="BU10" s="351"/>
      <c r="BV10" s="351"/>
      <c r="BW10" s="351"/>
      <c r="BX10" s="351"/>
      <c r="BY10" s="351"/>
      <c r="BZ10" s="351"/>
      <c r="CA10" s="351"/>
      <c r="CB10" s="351"/>
      <c r="CC10" s="351"/>
      <c r="CD10" s="351"/>
      <c r="CE10" s="351"/>
      <c r="CF10" s="351"/>
      <c r="CG10" s="351"/>
      <c r="CH10" s="351"/>
      <c r="CI10" s="351"/>
      <c r="CJ10" s="351"/>
      <c r="CK10" s="351"/>
      <c r="CL10" s="351"/>
      <c r="CM10" s="351"/>
      <c r="CN10" s="351"/>
      <c r="CO10" s="351"/>
      <c r="CP10" s="351"/>
      <c r="CQ10" s="351"/>
      <c r="CR10" s="351"/>
      <c r="CS10" s="351"/>
      <c r="CT10" s="351"/>
      <c r="CU10" s="351"/>
      <c r="CV10" s="351"/>
      <c r="CW10" s="351"/>
      <c r="CX10" s="351"/>
      <c r="CY10" s="351"/>
      <c r="CZ10" s="351"/>
      <c r="DA10" s="351"/>
      <c r="DB10" s="351"/>
      <c r="DC10" s="351"/>
      <c r="DD10" s="351"/>
      <c r="DE10" s="351"/>
      <c r="DF10" s="351"/>
      <c r="DG10" s="351"/>
      <c r="DH10" s="351"/>
      <c r="DI10" s="351"/>
      <c r="DJ10" s="351"/>
      <c r="DK10" s="351"/>
      <c r="DL10" s="351"/>
      <c r="DM10" s="351"/>
      <c r="DN10" s="351"/>
      <c r="DO10" s="351"/>
      <c r="DP10" s="351"/>
      <c r="DQ10" s="351"/>
      <c r="DR10" s="351"/>
      <c r="DS10" s="351"/>
      <c r="DT10" s="351"/>
      <c r="DU10" s="351"/>
      <c r="DV10" s="351"/>
      <c r="DW10" s="351"/>
      <c r="DX10" s="351"/>
      <c r="DY10" s="351"/>
      <c r="DZ10" s="351"/>
      <c r="EA10" s="351"/>
      <c r="EB10" s="351"/>
      <c r="EC10" s="351"/>
      <c r="ED10" s="351"/>
      <c r="EE10" s="351"/>
      <c r="EF10" s="351"/>
      <c r="EG10" s="351"/>
      <c r="EH10" s="351"/>
      <c r="EI10" s="351"/>
      <c r="EJ10" s="351"/>
      <c r="EK10" s="351"/>
      <c r="EL10" s="351"/>
      <c r="EM10" s="351"/>
      <c r="EN10" s="351"/>
      <c r="EO10" s="351"/>
      <c r="EP10" s="351"/>
      <c r="EQ10" s="351"/>
      <c r="ER10" s="351"/>
      <c r="ES10" s="351"/>
      <c r="ET10" s="351"/>
      <c r="EU10" s="351"/>
      <c r="EV10" s="351"/>
      <c r="EW10" s="351"/>
      <c r="EX10" s="351"/>
      <c r="EY10" s="351"/>
      <c r="EZ10" s="351"/>
      <c r="FA10" s="351"/>
      <c r="FB10" s="351"/>
      <c r="FC10" s="351"/>
      <c r="FD10" s="351"/>
      <c r="FE10" s="351"/>
      <c r="FF10" s="351"/>
      <c r="FG10" s="351"/>
      <c r="FH10" s="351"/>
      <c r="FI10" s="351"/>
      <c r="FJ10" s="351"/>
      <c r="FK10" s="351"/>
      <c r="FL10" s="351"/>
      <c r="FM10" s="351"/>
      <c r="FN10" s="351"/>
      <c r="FO10" s="351"/>
      <c r="FP10" s="351"/>
      <c r="FQ10" s="351"/>
      <c r="FR10" s="351"/>
      <c r="FS10" s="351"/>
      <c r="FT10" s="351"/>
      <c r="FU10" s="351"/>
      <c r="FV10" s="351"/>
      <c r="FW10" s="351"/>
      <c r="FX10" s="351"/>
      <c r="FY10" s="351"/>
      <c r="FZ10" s="351"/>
      <c r="GA10" s="351"/>
      <c r="GB10" s="351"/>
      <c r="GC10" s="351"/>
      <c r="GD10" s="351"/>
      <c r="GE10" s="351"/>
      <c r="GF10" s="351"/>
      <c r="GG10" s="351"/>
      <c r="GH10" s="351"/>
      <c r="GI10" s="351"/>
      <c r="GJ10" s="351"/>
      <c r="GK10" s="351"/>
      <c r="GL10" s="351"/>
      <c r="GM10" s="351"/>
      <c r="GN10" s="351"/>
      <c r="GO10" s="351"/>
      <c r="GP10" s="351"/>
      <c r="GQ10" s="351"/>
      <c r="GR10" s="351"/>
      <c r="GS10" s="351"/>
      <c r="GT10" s="351"/>
      <c r="GU10" s="351"/>
      <c r="GV10" s="351"/>
      <c r="GW10" s="351"/>
      <c r="GX10" s="351"/>
      <c r="GY10" s="351"/>
      <c r="GZ10" s="351"/>
      <c r="HA10" s="351"/>
      <c r="HB10" s="351"/>
      <c r="HC10" s="351"/>
      <c r="HD10" s="351"/>
      <c r="HE10" s="351"/>
      <c r="HF10" s="351"/>
      <c r="HG10" s="351"/>
      <c r="HH10" s="351"/>
      <c r="HI10" s="351"/>
      <c r="HJ10" s="351"/>
      <c r="HK10" s="351"/>
      <c r="HL10" s="351"/>
      <c r="HM10" s="351"/>
      <c r="HN10" s="351"/>
      <c r="HO10" s="351"/>
      <c r="HP10" s="351"/>
      <c r="HQ10" s="351"/>
      <c r="HR10" s="351"/>
      <c r="HS10" s="351"/>
      <c r="HT10" s="351"/>
      <c r="HU10" s="351"/>
      <c r="HV10" s="351"/>
      <c r="HW10" s="351"/>
      <c r="HX10" s="351"/>
      <c r="HY10" s="351"/>
      <c r="HZ10" s="351"/>
      <c r="IA10" s="351"/>
      <c r="IB10" s="351"/>
      <c r="IC10" s="351"/>
      <c r="ID10" s="351"/>
      <c r="IE10" s="351"/>
      <c r="IF10" s="351"/>
      <c r="IG10" s="351"/>
      <c r="IH10" s="351"/>
      <c r="II10" s="351"/>
      <c r="IJ10" s="351"/>
      <c r="IK10" s="351"/>
      <c r="IL10" s="351"/>
      <c r="IM10" s="351"/>
      <c r="IN10" s="351"/>
      <c r="IO10" s="351"/>
      <c r="IP10" s="351"/>
      <c r="IQ10" s="351"/>
      <c r="IR10" s="351"/>
      <c r="IS10" s="351"/>
      <c r="IT10" s="351"/>
    </row>
    <row r="11" spans="1:254" s="312" customFormat="1" ht="18.75" customHeight="1">
      <c r="A11" s="351"/>
      <c r="B11" s="352" t="s">
        <v>1224</v>
      </c>
      <c r="C11" s="357"/>
      <c r="D11" s="358"/>
      <c r="E11" s="359">
        <f>'I-TI'!P290</f>
        <v>0</v>
      </c>
      <c r="F11" s="398" t="e">
        <f t="shared" si="0"/>
        <v>#DIV/0!</v>
      </c>
      <c r="G11" s="351"/>
      <c r="H11" s="351"/>
      <c r="I11" s="351"/>
      <c r="J11" s="351"/>
      <c r="K11" s="351"/>
      <c r="L11" s="351"/>
      <c r="M11" s="351"/>
      <c r="N11" s="351"/>
      <c r="O11" s="351"/>
      <c r="P11" s="351"/>
      <c r="Q11" s="351"/>
      <c r="R11" s="351"/>
      <c r="S11" s="351"/>
      <c r="T11" s="351"/>
      <c r="U11" s="351"/>
      <c r="V11" s="351"/>
      <c r="W11" s="351"/>
      <c r="X11" s="351"/>
      <c r="Y11" s="351"/>
      <c r="Z11" s="351"/>
      <c r="AA11" s="351"/>
      <c r="AB11" s="351"/>
      <c r="AC11" s="351"/>
      <c r="AD11" s="351"/>
      <c r="AE11" s="351"/>
      <c r="AF11" s="351"/>
      <c r="AG11" s="351"/>
      <c r="AH11" s="351"/>
      <c r="AI11" s="351"/>
      <c r="AJ11" s="351"/>
      <c r="AK11" s="351"/>
      <c r="AL11" s="351"/>
      <c r="AM11" s="351"/>
      <c r="AN11" s="351"/>
      <c r="AO11" s="351"/>
      <c r="AP11" s="351"/>
      <c r="AQ11" s="351"/>
      <c r="AR11" s="351"/>
      <c r="AS11" s="351"/>
      <c r="AT11" s="351"/>
      <c r="AU11" s="351"/>
      <c r="AV11" s="351"/>
      <c r="AW11" s="351"/>
      <c r="AX11" s="351"/>
      <c r="AY11" s="351"/>
      <c r="AZ11" s="351"/>
      <c r="BA11" s="351"/>
      <c r="BB11" s="351"/>
      <c r="BC11" s="351"/>
      <c r="BD11" s="351"/>
      <c r="BE11" s="351"/>
      <c r="BF11" s="351"/>
      <c r="BG11" s="351"/>
      <c r="BH11" s="351"/>
      <c r="BI11" s="351"/>
      <c r="BJ11" s="351"/>
      <c r="BK11" s="351"/>
      <c r="BL11" s="351"/>
      <c r="BM11" s="351"/>
      <c r="BN11" s="351"/>
      <c r="BO11" s="351"/>
      <c r="BP11" s="351"/>
      <c r="BQ11" s="351"/>
      <c r="BR11" s="351"/>
      <c r="BS11" s="351"/>
      <c r="BT11" s="351"/>
      <c r="BU11" s="351"/>
      <c r="BV11" s="351"/>
      <c r="BW11" s="351"/>
      <c r="BX11" s="351"/>
      <c r="BY11" s="351"/>
      <c r="BZ11" s="351"/>
      <c r="CA11" s="351"/>
      <c r="CB11" s="351"/>
      <c r="CC11" s="351"/>
      <c r="CD11" s="351"/>
      <c r="CE11" s="351"/>
      <c r="CF11" s="351"/>
      <c r="CG11" s="351"/>
      <c r="CH11" s="351"/>
      <c r="CI11" s="351"/>
      <c r="CJ11" s="351"/>
      <c r="CK11" s="351"/>
      <c r="CL11" s="351"/>
      <c r="CM11" s="351"/>
      <c r="CN11" s="351"/>
      <c r="CO11" s="351"/>
      <c r="CP11" s="351"/>
      <c r="CQ11" s="351"/>
      <c r="CR11" s="351"/>
      <c r="CS11" s="351"/>
      <c r="CT11" s="351"/>
      <c r="CU11" s="351"/>
      <c r="CV11" s="351"/>
      <c r="CW11" s="351"/>
      <c r="CX11" s="351"/>
      <c r="CY11" s="351"/>
      <c r="CZ11" s="351"/>
      <c r="DA11" s="351"/>
      <c r="DB11" s="351"/>
      <c r="DC11" s="351"/>
      <c r="DD11" s="351"/>
      <c r="DE11" s="351"/>
      <c r="DF11" s="351"/>
      <c r="DG11" s="351"/>
      <c r="DH11" s="351"/>
      <c r="DI11" s="351"/>
      <c r="DJ11" s="351"/>
      <c r="DK11" s="351"/>
      <c r="DL11" s="351"/>
      <c r="DM11" s="351"/>
      <c r="DN11" s="351"/>
      <c r="DO11" s="351"/>
      <c r="DP11" s="351"/>
      <c r="DQ11" s="351"/>
      <c r="DR11" s="351"/>
      <c r="DS11" s="351"/>
      <c r="DT11" s="351"/>
      <c r="DU11" s="351"/>
      <c r="DV11" s="351"/>
      <c r="DW11" s="351"/>
      <c r="DX11" s="351"/>
      <c r="DY11" s="351"/>
      <c r="DZ11" s="351"/>
      <c r="EA11" s="351"/>
      <c r="EB11" s="351"/>
      <c r="EC11" s="351"/>
      <c r="ED11" s="351"/>
      <c r="EE11" s="351"/>
      <c r="EF11" s="351"/>
      <c r="EG11" s="351"/>
      <c r="EH11" s="351"/>
      <c r="EI11" s="351"/>
      <c r="EJ11" s="351"/>
      <c r="EK11" s="351"/>
      <c r="EL11" s="351"/>
      <c r="EM11" s="351"/>
      <c r="EN11" s="351"/>
      <c r="EO11" s="351"/>
      <c r="EP11" s="351"/>
      <c r="EQ11" s="351"/>
      <c r="ER11" s="351"/>
      <c r="ES11" s="351"/>
      <c r="ET11" s="351"/>
      <c r="EU11" s="351"/>
      <c r="EV11" s="351"/>
      <c r="EW11" s="351"/>
      <c r="EX11" s="351"/>
      <c r="EY11" s="351"/>
      <c r="EZ11" s="351"/>
      <c r="FA11" s="351"/>
      <c r="FB11" s="351"/>
      <c r="FC11" s="351"/>
      <c r="FD11" s="351"/>
      <c r="FE11" s="351"/>
      <c r="FF11" s="351"/>
      <c r="FG11" s="351"/>
      <c r="FH11" s="351"/>
      <c r="FI11" s="351"/>
      <c r="FJ11" s="351"/>
      <c r="FK11" s="351"/>
      <c r="FL11" s="351"/>
      <c r="FM11" s="351"/>
      <c r="FN11" s="351"/>
      <c r="FO11" s="351"/>
      <c r="FP11" s="351"/>
      <c r="FQ11" s="351"/>
      <c r="FR11" s="351"/>
      <c r="FS11" s="351"/>
      <c r="FT11" s="351"/>
      <c r="FU11" s="351"/>
      <c r="FV11" s="351"/>
      <c r="FW11" s="351"/>
      <c r="FX11" s="351"/>
      <c r="FY11" s="351"/>
      <c r="FZ11" s="351"/>
      <c r="GA11" s="351"/>
      <c r="GB11" s="351"/>
      <c r="GC11" s="351"/>
      <c r="GD11" s="351"/>
      <c r="GE11" s="351"/>
      <c r="GF11" s="351"/>
      <c r="GG11" s="351"/>
      <c r="GH11" s="351"/>
      <c r="GI11" s="351"/>
      <c r="GJ11" s="351"/>
      <c r="GK11" s="351"/>
      <c r="GL11" s="351"/>
      <c r="GM11" s="351"/>
      <c r="GN11" s="351"/>
      <c r="GO11" s="351"/>
      <c r="GP11" s="351"/>
      <c r="GQ11" s="351"/>
      <c r="GR11" s="351"/>
      <c r="GS11" s="351"/>
      <c r="GT11" s="351"/>
      <c r="GU11" s="351"/>
      <c r="GV11" s="351"/>
      <c r="GW11" s="351"/>
      <c r="GX11" s="351"/>
      <c r="GY11" s="351"/>
      <c r="GZ11" s="351"/>
      <c r="HA11" s="351"/>
      <c r="HB11" s="351"/>
      <c r="HC11" s="351"/>
      <c r="HD11" s="351"/>
      <c r="HE11" s="351"/>
      <c r="HF11" s="351"/>
      <c r="HG11" s="351"/>
      <c r="HH11" s="351"/>
      <c r="HI11" s="351"/>
      <c r="HJ11" s="351"/>
      <c r="HK11" s="351"/>
      <c r="HL11" s="351"/>
      <c r="HM11" s="351"/>
      <c r="HN11" s="351"/>
      <c r="HO11" s="351"/>
      <c r="HP11" s="351"/>
      <c r="HQ11" s="351"/>
      <c r="HR11" s="351"/>
      <c r="HS11" s="351"/>
      <c r="HT11" s="351"/>
      <c r="HU11" s="351"/>
      <c r="HV11" s="351"/>
      <c r="HW11" s="351"/>
      <c r="HX11" s="351"/>
      <c r="HY11" s="351"/>
      <c r="HZ11" s="351"/>
      <c r="IA11" s="351"/>
      <c r="IB11" s="351"/>
      <c r="IC11" s="351"/>
      <c r="ID11" s="351"/>
      <c r="IE11" s="351"/>
      <c r="IF11" s="351"/>
      <c r="IG11" s="351"/>
      <c r="IH11" s="351"/>
      <c r="II11" s="351"/>
      <c r="IJ11" s="351"/>
      <c r="IK11" s="351"/>
      <c r="IL11" s="351"/>
      <c r="IM11" s="351"/>
      <c r="IN11" s="351"/>
      <c r="IO11" s="351"/>
      <c r="IP11" s="351"/>
      <c r="IQ11" s="351"/>
      <c r="IR11" s="351"/>
      <c r="IS11" s="351"/>
      <c r="IT11" s="351"/>
    </row>
    <row r="12" spans="1:254" s="312" customFormat="1" ht="18.75" customHeight="1">
      <c r="A12" s="351"/>
      <c r="B12" s="352" t="s">
        <v>258</v>
      </c>
      <c r="C12" s="357"/>
      <c r="D12" s="358"/>
      <c r="E12" s="359">
        <f>'I-TI'!P294</f>
        <v>0</v>
      </c>
      <c r="F12" s="398" t="e">
        <f t="shared" si="0"/>
        <v>#DIV/0!</v>
      </c>
      <c r="G12" s="351"/>
      <c r="H12" s="351"/>
      <c r="I12" s="351"/>
      <c r="J12" s="351"/>
      <c r="K12" s="351"/>
      <c r="L12" s="351"/>
      <c r="M12" s="351"/>
      <c r="N12" s="351"/>
      <c r="O12" s="351"/>
      <c r="P12" s="351"/>
      <c r="Q12" s="351"/>
      <c r="R12" s="351"/>
      <c r="S12" s="351"/>
      <c r="T12" s="351"/>
      <c r="U12" s="351"/>
      <c r="V12" s="351"/>
      <c r="W12" s="351"/>
      <c r="X12" s="351"/>
      <c r="Y12" s="351"/>
      <c r="Z12" s="351"/>
      <c r="AA12" s="351"/>
      <c r="AB12" s="351"/>
      <c r="AC12" s="351"/>
      <c r="AD12" s="351"/>
      <c r="AE12" s="351"/>
      <c r="AF12" s="351"/>
      <c r="AG12" s="351"/>
      <c r="AH12" s="351"/>
      <c r="AI12" s="351"/>
      <c r="AJ12" s="351"/>
      <c r="AK12" s="351"/>
      <c r="AL12" s="351"/>
      <c r="AM12" s="351"/>
      <c r="AN12" s="351"/>
      <c r="AO12" s="351"/>
      <c r="AP12" s="351"/>
      <c r="AQ12" s="351"/>
      <c r="AR12" s="351"/>
      <c r="AS12" s="351"/>
      <c r="AT12" s="351"/>
      <c r="AU12" s="351"/>
      <c r="AV12" s="351"/>
      <c r="AW12" s="351"/>
      <c r="AX12" s="351"/>
      <c r="AY12" s="351"/>
      <c r="AZ12" s="351"/>
      <c r="BA12" s="351"/>
      <c r="BB12" s="351"/>
      <c r="BC12" s="351"/>
      <c r="BD12" s="351"/>
      <c r="BE12" s="351"/>
      <c r="BF12" s="351"/>
      <c r="BG12" s="351"/>
      <c r="BH12" s="351"/>
      <c r="BI12" s="351"/>
      <c r="BJ12" s="351"/>
      <c r="BK12" s="351"/>
      <c r="BL12" s="351"/>
      <c r="BM12" s="351"/>
      <c r="BN12" s="351"/>
      <c r="BO12" s="351"/>
      <c r="BP12" s="351"/>
      <c r="BQ12" s="351"/>
      <c r="BR12" s="351"/>
      <c r="BS12" s="351"/>
      <c r="BT12" s="351"/>
      <c r="BU12" s="351"/>
      <c r="BV12" s="351"/>
      <c r="BW12" s="351"/>
      <c r="BX12" s="351"/>
      <c r="BY12" s="351"/>
      <c r="BZ12" s="351"/>
      <c r="CA12" s="351"/>
      <c r="CB12" s="351"/>
      <c r="CC12" s="351"/>
      <c r="CD12" s="351"/>
      <c r="CE12" s="351"/>
      <c r="CF12" s="351"/>
      <c r="CG12" s="351"/>
      <c r="CH12" s="351"/>
      <c r="CI12" s="351"/>
      <c r="CJ12" s="351"/>
      <c r="CK12" s="351"/>
      <c r="CL12" s="351"/>
      <c r="CM12" s="351"/>
      <c r="CN12" s="351"/>
      <c r="CO12" s="351"/>
      <c r="CP12" s="351"/>
      <c r="CQ12" s="351"/>
      <c r="CR12" s="351"/>
      <c r="CS12" s="351"/>
      <c r="CT12" s="351"/>
      <c r="CU12" s="351"/>
      <c r="CV12" s="351"/>
      <c r="CW12" s="351"/>
      <c r="CX12" s="351"/>
      <c r="CY12" s="351"/>
      <c r="CZ12" s="351"/>
      <c r="DA12" s="351"/>
      <c r="DB12" s="351"/>
      <c r="DC12" s="351"/>
      <c r="DD12" s="351"/>
      <c r="DE12" s="351"/>
      <c r="DF12" s="351"/>
      <c r="DG12" s="351"/>
      <c r="DH12" s="351"/>
      <c r="DI12" s="351"/>
      <c r="DJ12" s="351"/>
      <c r="DK12" s="351"/>
      <c r="DL12" s="351"/>
      <c r="DM12" s="351"/>
      <c r="DN12" s="351"/>
      <c r="DO12" s="351"/>
      <c r="DP12" s="351"/>
      <c r="DQ12" s="351"/>
      <c r="DR12" s="351"/>
      <c r="DS12" s="351"/>
      <c r="DT12" s="351"/>
      <c r="DU12" s="351"/>
      <c r="DV12" s="351"/>
      <c r="DW12" s="351"/>
      <c r="DX12" s="351"/>
      <c r="DY12" s="351"/>
      <c r="DZ12" s="351"/>
      <c r="EA12" s="351"/>
      <c r="EB12" s="351"/>
      <c r="EC12" s="351"/>
      <c r="ED12" s="351"/>
      <c r="EE12" s="351"/>
      <c r="EF12" s="351"/>
      <c r="EG12" s="351"/>
      <c r="EH12" s="351"/>
      <c r="EI12" s="351"/>
      <c r="EJ12" s="351"/>
      <c r="EK12" s="351"/>
      <c r="EL12" s="351"/>
      <c r="EM12" s="351"/>
      <c r="EN12" s="351"/>
      <c r="EO12" s="351"/>
      <c r="EP12" s="351"/>
      <c r="EQ12" s="351"/>
      <c r="ER12" s="351"/>
      <c r="ES12" s="351"/>
      <c r="ET12" s="351"/>
      <c r="EU12" s="351"/>
      <c r="EV12" s="351"/>
      <c r="EW12" s="351"/>
      <c r="EX12" s="351"/>
      <c r="EY12" s="351"/>
      <c r="EZ12" s="351"/>
      <c r="FA12" s="351"/>
      <c r="FB12" s="351"/>
      <c r="FC12" s="351"/>
      <c r="FD12" s="351"/>
      <c r="FE12" s="351"/>
      <c r="FF12" s="351"/>
      <c r="FG12" s="351"/>
      <c r="FH12" s="351"/>
      <c r="FI12" s="351"/>
      <c r="FJ12" s="351"/>
      <c r="FK12" s="351"/>
      <c r="FL12" s="351"/>
      <c r="FM12" s="351"/>
      <c r="FN12" s="351"/>
      <c r="FO12" s="351"/>
      <c r="FP12" s="351"/>
      <c r="FQ12" s="351"/>
      <c r="FR12" s="351"/>
      <c r="FS12" s="351"/>
      <c r="FT12" s="351"/>
      <c r="FU12" s="351"/>
      <c r="FV12" s="351"/>
      <c r="FW12" s="351"/>
      <c r="FX12" s="351"/>
      <c r="FY12" s="351"/>
      <c r="FZ12" s="351"/>
      <c r="GA12" s="351"/>
      <c r="GB12" s="351"/>
      <c r="GC12" s="351"/>
      <c r="GD12" s="351"/>
      <c r="GE12" s="351"/>
      <c r="GF12" s="351"/>
      <c r="GG12" s="351"/>
      <c r="GH12" s="351"/>
      <c r="GI12" s="351"/>
      <c r="GJ12" s="351"/>
      <c r="GK12" s="351"/>
      <c r="GL12" s="351"/>
      <c r="GM12" s="351"/>
      <c r="GN12" s="351"/>
      <c r="GO12" s="351"/>
      <c r="GP12" s="351"/>
      <c r="GQ12" s="351"/>
      <c r="GR12" s="351"/>
      <c r="GS12" s="351"/>
      <c r="GT12" s="351"/>
      <c r="GU12" s="351"/>
      <c r="GV12" s="351"/>
      <c r="GW12" s="351"/>
      <c r="GX12" s="351"/>
      <c r="GY12" s="351"/>
      <c r="GZ12" s="351"/>
      <c r="HA12" s="351"/>
      <c r="HB12" s="351"/>
      <c r="HC12" s="351"/>
      <c r="HD12" s="351"/>
      <c r="HE12" s="351"/>
      <c r="HF12" s="351"/>
      <c r="HG12" s="351"/>
      <c r="HH12" s="351"/>
      <c r="HI12" s="351"/>
      <c r="HJ12" s="351"/>
      <c r="HK12" s="351"/>
      <c r="HL12" s="351"/>
      <c r="HM12" s="351"/>
      <c r="HN12" s="351"/>
      <c r="HO12" s="351"/>
      <c r="HP12" s="351"/>
      <c r="HQ12" s="351"/>
      <c r="HR12" s="351"/>
      <c r="HS12" s="351"/>
      <c r="HT12" s="351"/>
      <c r="HU12" s="351"/>
      <c r="HV12" s="351"/>
      <c r="HW12" s="351"/>
      <c r="HX12" s="351"/>
      <c r="HY12" s="351"/>
      <c r="HZ12" s="351"/>
      <c r="IA12" s="351"/>
      <c r="IB12" s="351"/>
      <c r="IC12" s="351"/>
      <c r="ID12" s="351"/>
      <c r="IE12" s="351"/>
      <c r="IF12" s="351"/>
      <c r="IG12" s="351"/>
      <c r="IH12" s="351"/>
      <c r="II12" s="351"/>
      <c r="IJ12" s="351"/>
      <c r="IK12" s="351"/>
      <c r="IL12" s="351"/>
      <c r="IM12" s="351"/>
      <c r="IN12" s="351"/>
      <c r="IO12" s="351"/>
      <c r="IP12" s="351"/>
      <c r="IQ12" s="351"/>
      <c r="IR12" s="351"/>
      <c r="IS12" s="351"/>
      <c r="IT12" s="351"/>
    </row>
    <row r="13" spans="1:254" s="312" customFormat="1" ht="18.75" customHeight="1">
      <c r="A13" s="351"/>
      <c r="B13" s="352" t="s">
        <v>354</v>
      </c>
      <c r="C13" s="357">
        <v>1973746</v>
      </c>
      <c r="D13" s="358"/>
      <c r="E13" s="359">
        <f>'I-TI'!P310</f>
        <v>2063100</v>
      </c>
      <c r="F13" s="398">
        <f t="shared" si="0"/>
        <v>4.5271276040584757E-2</v>
      </c>
      <c r="G13" s="351"/>
      <c r="H13" s="351"/>
      <c r="I13" s="351"/>
      <c r="J13" s="351"/>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351"/>
      <c r="AI13" s="351"/>
      <c r="AJ13" s="351"/>
      <c r="AK13" s="351"/>
      <c r="AL13" s="351"/>
      <c r="AM13" s="351"/>
      <c r="AN13" s="351"/>
      <c r="AO13" s="351"/>
      <c r="AP13" s="351"/>
      <c r="AQ13" s="351"/>
      <c r="AR13" s="351"/>
      <c r="AS13" s="351"/>
      <c r="AT13" s="351"/>
      <c r="AU13" s="351"/>
      <c r="AV13" s="351"/>
      <c r="AW13" s="351"/>
      <c r="AX13" s="351"/>
      <c r="AY13" s="351"/>
      <c r="AZ13" s="351"/>
      <c r="BA13" s="351"/>
      <c r="BB13" s="351"/>
      <c r="BC13" s="351"/>
      <c r="BD13" s="351"/>
      <c r="BE13" s="351"/>
      <c r="BF13" s="351"/>
      <c r="BG13" s="351"/>
      <c r="BH13" s="351"/>
      <c r="BI13" s="351"/>
      <c r="BJ13" s="351"/>
      <c r="BK13" s="351"/>
      <c r="BL13" s="351"/>
      <c r="BM13" s="351"/>
      <c r="BN13" s="351"/>
      <c r="BO13" s="351"/>
      <c r="BP13" s="351"/>
      <c r="BQ13" s="351"/>
      <c r="BR13" s="351"/>
      <c r="BS13" s="351"/>
      <c r="BT13" s="351"/>
      <c r="BU13" s="351"/>
      <c r="BV13" s="351"/>
      <c r="BW13" s="351"/>
      <c r="BX13" s="351"/>
      <c r="BY13" s="351"/>
      <c r="BZ13" s="351"/>
      <c r="CA13" s="351"/>
      <c r="CB13" s="351"/>
      <c r="CC13" s="351"/>
      <c r="CD13" s="351"/>
      <c r="CE13" s="351"/>
      <c r="CF13" s="351"/>
      <c r="CG13" s="351"/>
      <c r="CH13" s="351"/>
      <c r="CI13" s="351"/>
      <c r="CJ13" s="351"/>
      <c r="CK13" s="351"/>
      <c r="CL13" s="351"/>
      <c r="CM13" s="351"/>
      <c r="CN13" s="351"/>
      <c r="CO13" s="351"/>
      <c r="CP13" s="351"/>
      <c r="CQ13" s="351"/>
      <c r="CR13" s="351"/>
      <c r="CS13" s="351"/>
      <c r="CT13" s="351"/>
      <c r="CU13" s="351"/>
      <c r="CV13" s="351"/>
      <c r="CW13" s="351"/>
      <c r="CX13" s="351"/>
      <c r="CY13" s="351"/>
      <c r="CZ13" s="351"/>
      <c r="DA13" s="351"/>
      <c r="DB13" s="351"/>
      <c r="DC13" s="351"/>
      <c r="DD13" s="351"/>
      <c r="DE13" s="351"/>
      <c r="DF13" s="351"/>
      <c r="DG13" s="351"/>
      <c r="DH13" s="351"/>
      <c r="DI13" s="351"/>
      <c r="DJ13" s="351"/>
      <c r="DK13" s="351"/>
      <c r="DL13" s="351"/>
      <c r="DM13" s="351"/>
      <c r="DN13" s="351"/>
      <c r="DO13" s="351"/>
      <c r="DP13" s="351"/>
      <c r="DQ13" s="351"/>
      <c r="DR13" s="351"/>
      <c r="DS13" s="351"/>
      <c r="DT13" s="351"/>
      <c r="DU13" s="351"/>
      <c r="DV13" s="351"/>
      <c r="DW13" s="351"/>
      <c r="DX13" s="351"/>
      <c r="DY13" s="351"/>
      <c r="DZ13" s="351"/>
      <c r="EA13" s="351"/>
      <c r="EB13" s="351"/>
      <c r="EC13" s="351"/>
      <c r="ED13" s="351"/>
      <c r="EE13" s="351"/>
      <c r="EF13" s="351"/>
      <c r="EG13" s="351"/>
      <c r="EH13" s="351"/>
      <c r="EI13" s="351"/>
      <c r="EJ13" s="351"/>
      <c r="EK13" s="351"/>
      <c r="EL13" s="351"/>
      <c r="EM13" s="351"/>
      <c r="EN13" s="351"/>
      <c r="EO13" s="351"/>
      <c r="EP13" s="351"/>
      <c r="EQ13" s="351"/>
      <c r="ER13" s="351"/>
      <c r="ES13" s="351"/>
      <c r="ET13" s="351"/>
      <c r="EU13" s="351"/>
      <c r="EV13" s="351"/>
      <c r="EW13" s="351"/>
      <c r="EX13" s="351"/>
      <c r="EY13" s="351"/>
      <c r="EZ13" s="351"/>
      <c r="FA13" s="351"/>
      <c r="FB13" s="351"/>
      <c r="FC13" s="351"/>
      <c r="FD13" s="351"/>
      <c r="FE13" s="351"/>
      <c r="FF13" s="351"/>
      <c r="FG13" s="351"/>
      <c r="FH13" s="351"/>
      <c r="FI13" s="351"/>
      <c r="FJ13" s="351"/>
      <c r="FK13" s="351"/>
      <c r="FL13" s="351"/>
      <c r="FM13" s="351"/>
      <c r="FN13" s="351"/>
      <c r="FO13" s="351"/>
      <c r="FP13" s="351"/>
      <c r="FQ13" s="351"/>
      <c r="FR13" s="351"/>
      <c r="FS13" s="351"/>
      <c r="FT13" s="351"/>
      <c r="FU13" s="351"/>
      <c r="FV13" s="351"/>
      <c r="FW13" s="351"/>
      <c r="FX13" s="351"/>
      <c r="FY13" s="351"/>
      <c r="FZ13" s="351"/>
      <c r="GA13" s="351"/>
      <c r="GB13" s="351"/>
      <c r="GC13" s="351"/>
      <c r="GD13" s="351"/>
      <c r="GE13" s="351"/>
      <c r="GF13" s="351"/>
      <c r="GG13" s="351"/>
      <c r="GH13" s="351"/>
      <c r="GI13" s="351"/>
      <c r="GJ13" s="351"/>
      <c r="GK13" s="351"/>
      <c r="GL13" s="351"/>
      <c r="GM13" s="351"/>
      <c r="GN13" s="351"/>
      <c r="GO13" s="351"/>
      <c r="GP13" s="351"/>
      <c r="GQ13" s="351"/>
      <c r="GR13" s="351"/>
      <c r="GS13" s="351"/>
      <c r="GT13" s="351"/>
      <c r="GU13" s="351"/>
      <c r="GV13" s="351"/>
      <c r="GW13" s="351"/>
      <c r="GX13" s="351"/>
      <c r="GY13" s="351"/>
      <c r="GZ13" s="351"/>
      <c r="HA13" s="351"/>
      <c r="HB13" s="351"/>
      <c r="HC13" s="351"/>
      <c r="HD13" s="351"/>
      <c r="HE13" s="351"/>
      <c r="HF13" s="351"/>
      <c r="HG13" s="351"/>
      <c r="HH13" s="351"/>
      <c r="HI13" s="351"/>
      <c r="HJ13" s="351"/>
      <c r="HK13" s="351"/>
      <c r="HL13" s="351"/>
      <c r="HM13" s="351"/>
      <c r="HN13" s="351"/>
      <c r="HO13" s="351"/>
      <c r="HP13" s="351"/>
      <c r="HQ13" s="351"/>
      <c r="HR13" s="351"/>
      <c r="HS13" s="351"/>
      <c r="HT13" s="351"/>
      <c r="HU13" s="351"/>
      <c r="HV13" s="351"/>
      <c r="HW13" s="351"/>
      <c r="HX13" s="351"/>
      <c r="HY13" s="351"/>
      <c r="HZ13" s="351"/>
      <c r="IA13" s="351"/>
      <c r="IB13" s="351"/>
      <c r="IC13" s="351"/>
      <c r="ID13" s="351"/>
      <c r="IE13" s="351"/>
      <c r="IF13" s="351"/>
      <c r="IG13" s="351"/>
      <c r="IH13" s="351"/>
      <c r="II13" s="351"/>
      <c r="IJ13" s="351"/>
      <c r="IK13" s="351"/>
      <c r="IL13" s="351"/>
      <c r="IM13" s="351"/>
      <c r="IN13" s="351"/>
      <c r="IO13" s="351"/>
      <c r="IP13" s="351"/>
      <c r="IQ13" s="351"/>
      <c r="IR13" s="351"/>
      <c r="IS13" s="351"/>
      <c r="IT13" s="351"/>
    </row>
    <row r="14" spans="1:254" s="312" customFormat="1" ht="18.75" customHeight="1">
      <c r="A14" s="351"/>
      <c r="B14" s="352" t="s">
        <v>1149</v>
      </c>
      <c r="C14" s="357"/>
      <c r="D14" s="358"/>
      <c r="E14" s="359">
        <f>'I-TI'!P333</f>
        <v>0</v>
      </c>
      <c r="F14" s="398" t="e">
        <f t="shared" si="0"/>
        <v>#DIV/0!</v>
      </c>
      <c r="G14" s="351"/>
      <c r="H14" s="351"/>
      <c r="I14" s="351"/>
      <c r="J14" s="351"/>
      <c r="K14" s="351"/>
      <c r="L14" s="351"/>
      <c r="M14" s="351"/>
      <c r="N14" s="351"/>
      <c r="O14" s="351"/>
      <c r="P14" s="351"/>
      <c r="Q14" s="351"/>
      <c r="R14" s="351"/>
      <c r="S14" s="351"/>
      <c r="T14" s="351"/>
      <c r="U14" s="351"/>
      <c r="V14" s="351"/>
      <c r="W14" s="351"/>
      <c r="X14" s="351"/>
      <c r="Y14" s="351"/>
      <c r="Z14" s="351"/>
      <c r="AA14" s="351"/>
      <c r="AB14" s="351"/>
      <c r="AC14" s="351"/>
      <c r="AD14" s="351"/>
      <c r="AE14" s="351"/>
      <c r="AF14" s="351"/>
      <c r="AG14" s="351"/>
      <c r="AH14" s="351"/>
      <c r="AI14" s="351"/>
      <c r="AJ14" s="351"/>
      <c r="AK14" s="351"/>
      <c r="AL14" s="351"/>
      <c r="AM14" s="351"/>
      <c r="AN14" s="351"/>
      <c r="AO14" s="351"/>
      <c r="AP14" s="351"/>
      <c r="AQ14" s="351"/>
      <c r="AR14" s="351"/>
      <c r="AS14" s="351"/>
      <c r="AT14" s="351"/>
      <c r="AU14" s="351"/>
      <c r="AV14" s="351"/>
      <c r="AW14" s="351"/>
      <c r="AX14" s="351"/>
      <c r="AY14" s="351"/>
      <c r="AZ14" s="351"/>
      <c r="BA14" s="351"/>
      <c r="BB14" s="351"/>
      <c r="BC14" s="351"/>
      <c r="BD14" s="351"/>
      <c r="BE14" s="351"/>
      <c r="BF14" s="351"/>
      <c r="BG14" s="351"/>
      <c r="BH14" s="351"/>
      <c r="BI14" s="351"/>
      <c r="BJ14" s="351"/>
      <c r="BK14" s="351"/>
      <c r="BL14" s="351"/>
      <c r="BM14" s="351"/>
      <c r="BN14" s="351"/>
      <c r="BO14" s="351"/>
      <c r="BP14" s="351"/>
      <c r="BQ14" s="351"/>
      <c r="BR14" s="351"/>
      <c r="BS14" s="351"/>
      <c r="BT14" s="351"/>
      <c r="BU14" s="351"/>
      <c r="BV14" s="351"/>
      <c r="BW14" s="351"/>
      <c r="BX14" s="351"/>
      <c r="BY14" s="351"/>
      <c r="BZ14" s="351"/>
      <c r="CA14" s="351"/>
      <c r="CB14" s="351"/>
      <c r="CC14" s="351"/>
      <c r="CD14" s="351"/>
      <c r="CE14" s="351"/>
      <c r="CF14" s="351"/>
      <c r="CG14" s="351"/>
      <c r="CH14" s="351"/>
      <c r="CI14" s="351"/>
      <c r="CJ14" s="351"/>
      <c r="CK14" s="351"/>
      <c r="CL14" s="351"/>
      <c r="CM14" s="351"/>
      <c r="CN14" s="351"/>
      <c r="CO14" s="351"/>
      <c r="CP14" s="351"/>
      <c r="CQ14" s="351"/>
      <c r="CR14" s="351"/>
      <c r="CS14" s="351"/>
      <c r="CT14" s="351"/>
      <c r="CU14" s="351"/>
      <c r="CV14" s="351"/>
      <c r="CW14" s="351"/>
      <c r="CX14" s="351"/>
      <c r="CY14" s="351"/>
      <c r="CZ14" s="351"/>
      <c r="DA14" s="351"/>
      <c r="DB14" s="351"/>
      <c r="DC14" s="351"/>
      <c r="DD14" s="351"/>
      <c r="DE14" s="351"/>
      <c r="DF14" s="351"/>
      <c r="DG14" s="351"/>
      <c r="DH14" s="351"/>
      <c r="DI14" s="351"/>
      <c r="DJ14" s="351"/>
      <c r="DK14" s="351"/>
      <c r="DL14" s="351"/>
      <c r="DM14" s="351"/>
      <c r="DN14" s="351"/>
      <c r="DO14" s="351"/>
      <c r="DP14" s="351"/>
      <c r="DQ14" s="351"/>
      <c r="DR14" s="351"/>
      <c r="DS14" s="351"/>
      <c r="DT14" s="351"/>
      <c r="DU14" s="351"/>
      <c r="DV14" s="351"/>
      <c r="DW14" s="351"/>
      <c r="DX14" s="351"/>
      <c r="DY14" s="351"/>
      <c r="DZ14" s="351"/>
      <c r="EA14" s="351"/>
      <c r="EB14" s="351"/>
      <c r="EC14" s="351"/>
      <c r="ED14" s="351"/>
      <c r="EE14" s="351"/>
      <c r="EF14" s="351"/>
      <c r="EG14" s="351"/>
      <c r="EH14" s="351"/>
      <c r="EI14" s="351"/>
      <c r="EJ14" s="351"/>
      <c r="EK14" s="351"/>
      <c r="EL14" s="351"/>
      <c r="EM14" s="351"/>
      <c r="EN14" s="351"/>
      <c r="EO14" s="351"/>
      <c r="EP14" s="351"/>
      <c r="EQ14" s="351"/>
      <c r="ER14" s="351"/>
      <c r="ES14" s="351"/>
      <c r="ET14" s="351"/>
      <c r="EU14" s="351"/>
      <c r="EV14" s="351"/>
      <c r="EW14" s="351"/>
      <c r="EX14" s="351"/>
      <c r="EY14" s="351"/>
      <c r="EZ14" s="351"/>
      <c r="FA14" s="351"/>
      <c r="FB14" s="351"/>
      <c r="FC14" s="351"/>
      <c r="FD14" s="351"/>
      <c r="FE14" s="351"/>
      <c r="FF14" s="351"/>
      <c r="FG14" s="351"/>
      <c r="FH14" s="351"/>
      <c r="FI14" s="351"/>
      <c r="FJ14" s="351"/>
      <c r="FK14" s="351"/>
      <c r="FL14" s="351"/>
      <c r="FM14" s="351"/>
      <c r="FN14" s="351"/>
      <c r="FO14" s="351"/>
      <c r="FP14" s="351"/>
      <c r="FQ14" s="351"/>
      <c r="FR14" s="351"/>
      <c r="FS14" s="351"/>
      <c r="FT14" s="351"/>
      <c r="FU14" s="351"/>
      <c r="FV14" s="351"/>
      <c r="FW14" s="351"/>
      <c r="FX14" s="351"/>
      <c r="FY14" s="351"/>
      <c r="FZ14" s="351"/>
      <c r="GA14" s="351"/>
      <c r="GB14" s="351"/>
      <c r="GC14" s="351"/>
      <c r="GD14" s="351"/>
      <c r="GE14" s="351"/>
      <c r="GF14" s="351"/>
      <c r="GG14" s="351"/>
      <c r="GH14" s="351"/>
      <c r="GI14" s="351"/>
      <c r="GJ14" s="351"/>
      <c r="GK14" s="351"/>
      <c r="GL14" s="351"/>
      <c r="GM14" s="351"/>
      <c r="GN14" s="351"/>
      <c r="GO14" s="351"/>
      <c r="GP14" s="351"/>
      <c r="GQ14" s="351"/>
      <c r="GR14" s="351"/>
      <c r="GS14" s="351"/>
      <c r="GT14" s="351"/>
      <c r="GU14" s="351"/>
      <c r="GV14" s="351"/>
      <c r="GW14" s="351"/>
      <c r="GX14" s="351"/>
      <c r="GY14" s="351"/>
      <c r="GZ14" s="351"/>
      <c r="HA14" s="351"/>
      <c r="HB14" s="351"/>
      <c r="HC14" s="351"/>
      <c r="HD14" s="351"/>
      <c r="HE14" s="351"/>
      <c r="HF14" s="351"/>
      <c r="HG14" s="351"/>
      <c r="HH14" s="351"/>
      <c r="HI14" s="351"/>
      <c r="HJ14" s="351"/>
      <c r="HK14" s="351"/>
      <c r="HL14" s="351"/>
      <c r="HM14" s="351"/>
      <c r="HN14" s="351"/>
      <c r="HO14" s="351"/>
      <c r="HP14" s="351"/>
      <c r="HQ14" s="351"/>
      <c r="HR14" s="351"/>
      <c r="HS14" s="351"/>
      <c r="HT14" s="351"/>
      <c r="HU14" s="351"/>
      <c r="HV14" s="351"/>
      <c r="HW14" s="351"/>
      <c r="HX14" s="351"/>
      <c r="HY14" s="351"/>
      <c r="HZ14" s="351"/>
      <c r="IA14" s="351"/>
      <c r="IB14" s="351"/>
      <c r="IC14" s="351"/>
      <c r="ID14" s="351"/>
      <c r="IE14" s="351"/>
      <c r="IF14" s="351"/>
      <c r="IG14" s="351"/>
      <c r="IH14" s="351"/>
      <c r="II14" s="351"/>
      <c r="IJ14" s="351"/>
      <c r="IK14" s="351"/>
      <c r="IL14" s="351"/>
      <c r="IM14" s="351"/>
      <c r="IN14" s="351"/>
      <c r="IO14" s="351"/>
      <c r="IP14" s="351"/>
      <c r="IQ14" s="351"/>
      <c r="IR14" s="351"/>
      <c r="IS14" s="351"/>
      <c r="IT14" s="351"/>
    </row>
    <row r="15" spans="1:254" ht="15.75">
      <c r="A15" s="349"/>
      <c r="B15" s="353" t="s">
        <v>1158</v>
      </c>
      <c r="C15" s="360">
        <f>SUM(C5:C14)</f>
        <v>2741007</v>
      </c>
      <c r="D15" s="361"/>
      <c r="E15" s="372">
        <f>SUM(E4:E14)</f>
        <v>2925600</v>
      </c>
      <c r="F15" s="399">
        <f t="shared" si="0"/>
        <v>6.7344957528382821E-2</v>
      </c>
      <c r="G15" s="349"/>
      <c r="H15" s="349"/>
      <c r="I15" s="349"/>
      <c r="J15" s="349"/>
      <c r="K15" s="349"/>
      <c r="L15" s="349"/>
      <c r="M15" s="349"/>
      <c r="N15" s="349"/>
      <c r="O15" s="349"/>
      <c r="P15" s="349"/>
      <c r="Q15" s="349"/>
      <c r="R15" s="349"/>
      <c r="S15" s="349"/>
      <c r="T15" s="349"/>
      <c r="U15" s="349"/>
      <c r="V15" s="349"/>
      <c r="W15" s="349"/>
      <c r="X15" s="349"/>
      <c r="Y15" s="349"/>
      <c r="Z15" s="349"/>
      <c r="AA15" s="349"/>
      <c r="AB15" s="349"/>
      <c r="AC15" s="349"/>
      <c r="AD15" s="349"/>
      <c r="AE15" s="349"/>
      <c r="AF15" s="349"/>
      <c r="AG15" s="349"/>
      <c r="AH15" s="349"/>
      <c r="AI15" s="349"/>
      <c r="AJ15" s="349"/>
      <c r="AK15" s="349"/>
      <c r="AL15" s="349"/>
      <c r="AM15" s="349"/>
      <c r="AN15" s="349"/>
      <c r="AO15" s="349"/>
      <c r="AP15" s="349"/>
      <c r="AQ15" s="349"/>
      <c r="AR15" s="349"/>
      <c r="AS15" s="349"/>
      <c r="AT15" s="349"/>
      <c r="AU15" s="349"/>
      <c r="AV15" s="349"/>
      <c r="AW15" s="349"/>
      <c r="AX15" s="349"/>
      <c r="AY15" s="349"/>
      <c r="AZ15" s="349"/>
      <c r="BA15" s="349"/>
      <c r="BB15" s="349"/>
      <c r="BC15" s="349"/>
      <c r="BD15" s="349"/>
      <c r="BE15" s="349"/>
      <c r="BF15" s="349"/>
      <c r="BG15" s="349"/>
      <c r="BH15" s="349"/>
      <c r="BI15" s="349"/>
      <c r="BJ15" s="349"/>
      <c r="BK15" s="349"/>
      <c r="BL15" s="349"/>
      <c r="BM15" s="349"/>
      <c r="BN15" s="349"/>
      <c r="BO15" s="349"/>
      <c r="BP15" s="349"/>
      <c r="BQ15" s="349"/>
      <c r="BR15" s="349"/>
      <c r="BS15" s="349"/>
      <c r="BT15" s="349"/>
      <c r="BU15" s="349"/>
      <c r="BV15" s="349"/>
      <c r="BW15" s="349"/>
      <c r="BX15" s="349"/>
      <c r="BY15" s="349"/>
      <c r="BZ15" s="349"/>
      <c r="CA15" s="349"/>
      <c r="CB15" s="349"/>
      <c r="CC15" s="349"/>
      <c r="CD15" s="349"/>
      <c r="CE15" s="349"/>
      <c r="CF15" s="349"/>
      <c r="CG15" s="349"/>
      <c r="CH15" s="349"/>
      <c r="CI15" s="349"/>
      <c r="CJ15" s="349"/>
      <c r="CK15" s="349"/>
      <c r="CL15" s="349"/>
      <c r="CM15" s="349"/>
      <c r="CN15" s="349"/>
      <c r="CO15" s="349"/>
      <c r="CP15" s="349"/>
      <c r="CQ15" s="349"/>
      <c r="CR15" s="349"/>
      <c r="CS15" s="349"/>
      <c r="CT15" s="349"/>
      <c r="CU15" s="349"/>
      <c r="CV15" s="349"/>
      <c r="CW15" s="349"/>
      <c r="CX15" s="349"/>
      <c r="CY15" s="349"/>
      <c r="CZ15" s="349"/>
      <c r="DA15" s="349"/>
      <c r="DB15" s="349"/>
      <c r="DC15" s="349"/>
      <c r="DD15" s="349"/>
      <c r="DE15" s="349"/>
      <c r="DF15" s="349"/>
      <c r="DG15" s="349"/>
      <c r="DH15" s="349"/>
      <c r="DI15" s="349"/>
      <c r="DJ15" s="349"/>
      <c r="DK15" s="349"/>
      <c r="DL15" s="349"/>
      <c r="DM15" s="349"/>
      <c r="DN15" s="349"/>
      <c r="DO15" s="349"/>
      <c r="DP15" s="349"/>
      <c r="DQ15" s="349"/>
      <c r="DR15" s="349"/>
      <c r="DS15" s="349"/>
      <c r="DT15" s="349"/>
      <c r="DU15" s="349"/>
      <c r="DV15" s="349"/>
      <c r="DW15" s="349"/>
      <c r="DX15" s="349"/>
      <c r="DY15" s="349"/>
      <c r="DZ15" s="349"/>
      <c r="EA15" s="349"/>
      <c r="EB15" s="349"/>
      <c r="EC15" s="349"/>
      <c r="ED15" s="349"/>
      <c r="EE15" s="349"/>
      <c r="EF15" s="349"/>
      <c r="EG15" s="349"/>
      <c r="EH15" s="349"/>
      <c r="EI15" s="349"/>
      <c r="EJ15" s="349"/>
      <c r="EK15" s="349"/>
      <c r="EL15" s="349"/>
      <c r="EM15" s="349"/>
      <c r="EN15" s="349"/>
      <c r="EO15" s="349"/>
      <c r="EP15" s="349"/>
      <c r="EQ15" s="349"/>
      <c r="ER15" s="349"/>
      <c r="ES15" s="349"/>
      <c r="ET15" s="349"/>
      <c r="EU15" s="349"/>
      <c r="EV15" s="349"/>
      <c r="EW15" s="349"/>
      <c r="EX15" s="349"/>
      <c r="EY15" s="349"/>
      <c r="EZ15" s="349"/>
      <c r="FA15" s="349"/>
      <c r="FB15" s="349"/>
      <c r="FC15" s="349"/>
      <c r="FD15" s="349"/>
      <c r="FE15" s="349"/>
      <c r="FF15" s="349"/>
      <c r="FG15" s="349"/>
      <c r="FH15" s="349"/>
      <c r="FI15" s="349"/>
      <c r="FJ15" s="349"/>
      <c r="FK15" s="349"/>
      <c r="FL15" s="349"/>
      <c r="FM15" s="349"/>
      <c r="FN15" s="349"/>
      <c r="FO15" s="349"/>
      <c r="FP15" s="349"/>
      <c r="FQ15" s="349"/>
      <c r="FR15" s="349"/>
      <c r="FS15" s="349"/>
      <c r="FT15" s="349"/>
      <c r="FU15" s="349"/>
      <c r="FV15" s="349"/>
      <c r="FW15" s="349"/>
      <c r="FX15" s="349"/>
      <c r="FY15" s="349"/>
      <c r="FZ15" s="349"/>
      <c r="GA15" s="349"/>
      <c r="GB15" s="349"/>
      <c r="GC15" s="349"/>
      <c r="GD15" s="349"/>
      <c r="GE15" s="349"/>
      <c r="GF15" s="349"/>
      <c r="GG15" s="349"/>
      <c r="GH15" s="349"/>
      <c r="GI15" s="349"/>
      <c r="GJ15" s="349"/>
      <c r="GK15" s="349"/>
      <c r="GL15" s="349"/>
      <c r="GM15" s="349"/>
      <c r="GN15" s="349"/>
      <c r="GO15" s="349"/>
      <c r="GP15" s="349"/>
      <c r="GQ15" s="349"/>
      <c r="GR15" s="349"/>
      <c r="GS15" s="349"/>
      <c r="GT15" s="349"/>
      <c r="GU15" s="349"/>
      <c r="GV15" s="349"/>
      <c r="GW15" s="349"/>
      <c r="GX15" s="349"/>
      <c r="GY15" s="349"/>
      <c r="GZ15" s="349"/>
      <c r="HA15" s="349"/>
      <c r="HB15" s="349"/>
      <c r="HC15" s="349"/>
      <c r="HD15" s="349"/>
      <c r="HE15" s="349"/>
      <c r="HF15" s="349"/>
      <c r="HG15" s="349"/>
      <c r="HH15" s="349"/>
      <c r="HI15" s="349"/>
      <c r="HJ15" s="349"/>
      <c r="HK15" s="349"/>
      <c r="HL15" s="349"/>
      <c r="HM15" s="349"/>
      <c r="HN15" s="349"/>
      <c r="HO15" s="349"/>
      <c r="HP15" s="349"/>
      <c r="HQ15" s="349"/>
      <c r="HR15" s="349"/>
      <c r="HS15" s="349"/>
      <c r="HT15" s="349"/>
      <c r="HU15" s="349"/>
      <c r="HV15" s="349"/>
      <c r="HW15" s="349"/>
      <c r="HX15" s="349"/>
      <c r="HY15" s="349"/>
      <c r="HZ15" s="349"/>
      <c r="IA15" s="349"/>
      <c r="IB15" s="349"/>
      <c r="IC15" s="349"/>
      <c r="ID15" s="349"/>
      <c r="IE15" s="349"/>
      <c r="IF15" s="349"/>
      <c r="IG15" s="349"/>
      <c r="IH15" s="349"/>
      <c r="II15" s="349"/>
      <c r="IJ15" s="349"/>
      <c r="IK15" s="349"/>
      <c r="IL15" s="349"/>
      <c r="IM15" s="349"/>
      <c r="IN15" s="349"/>
      <c r="IO15" s="349"/>
      <c r="IP15" s="349"/>
      <c r="IQ15" s="349"/>
      <c r="IR15" s="349"/>
      <c r="IS15" s="349"/>
      <c r="IT15" s="349"/>
    </row>
    <row r="16" spans="1:254" ht="23.25">
      <c r="A16" s="349"/>
      <c r="B16" s="605" t="s">
        <v>1311</v>
      </c>
      <c r="C16" s="605"/>
      <c r="D16" s="605"/>
      <c r="E16" s="605"/>
      <c r="F16" s="605"/>
      <c r="G16" s="349"/>
      <c r="H16" s="349"/>
      <c r="I16" s="349"/>
      <c r="J16" s="349"/>
      <c r="K16" s="349"/>
      <c r="L16" s="349"/>
      <c r="M16" s="349"/>
      <c r="N16" s="349"/>
      <c r="O16" s="349"/>
      <c r="P16" s="349"/>
      <c r="Q16" s="349"/>
      <c r="R16" s="349"/>
      <c r="S16" s="349"/>
      <c r="T16" s="349"/>
      <c r="U16" s="349"/>
      <c r="V16" s="349"/>
      <c r="W16" s="349"/>
      <c r="X16" s="349"/>
      <c r="Y16" s="349"/>
      <c r="Z16" s="349"/>
      <c r="AA16" s="349"/>
      <c r="AB16" s="349"/>
      <c r="AC16" s="349"/>
      <c r="AD16" s="349"/>
      <c r="AE16" s="349"/>
      <c r="AF16" s="349"/>
      <c r="AG16" s="349"/>
      <c r="AH16" s="349"/>
      <c r="AI16" s="349"/>
      <c r="AJ16" s="349"/>
      <c r="AK16" s="349"/>
      <c r="AL16" s="349"/>
      <c r="AM16" s="349"/>
      <c r="AN16" s="349"/>
      <c r="AO16" s="349"/>
      <c r="AP16" s="349"/>
      <c r="AQ16" s="349"/>
      <c r="AR16" s="349"/>
      <c r="AS16" s="349"/>
      <c r="AT16" s="349"/>
      <c r="AU16" s="349"/>
      <c r="AV16" s="349"/>
      <c r="AW16" s="349"/>
      <c r="AX16" s="349"/>
      <c r="AY16" s="349"/>
      <c r="AZ16" s="349"/>
      <c r="BA16" s="349"/>
      <c r="BB16" s="349"/>
      <c r="BC16" s="349"/>
      <c r="BD16" s="349"/>
      <c r="BE16" s="349"/>
      <c r="BF16" s="349"/>
      <c r="BG16" s="349"/>
      <c r="BH16" s="349"/>
      <c r="BI16" s="349"/>
      <c r="BJ16" s="349"/>
      <c r="BK16" s="349"/>
      <c r="BL16" s="349"/>
      <c r="BM16" s="349"/>
      <c r="BN16" s="349"/>
      <c r="BO16" s="349"/>
      <c r="BP16" s="349"/>
      <c r="BQ16" s="349"/>
      <c r="BR16" s="349"/>
      <c r="BS16" s="349"/>
      <c r="BT16" s="349"/>
      <c r="BU16" s="349"/>
      <c r="BV16" s="349"/>
      <c r="BW16" s="349"/>
      <c r="BX16" s="349"/>
      <c r="BY16" s="349"/>
      <c r="BZ16" s="349"/>
      <c r="CA16" s="349"/>
      <c r="CB16" s="349"/>
      <c r="CC16" s="349"/>
      <c r="CD16" s="349"/>
      <c r="CE16" s="349"/>
      <c r="CF16" s="349"/>
      <c r="CG16" s="349"/>
      <c r="CH16" s="349"/>
      <c r="CI16" s="349"/>
      <c r="CJ16" s="349"/>
      <c r="CK16" s="349"/>
      <c r="CL16" s="349"/>
      <c r="CM16" s="349"/>
      <c r="CN16" s="349"/>
      <c r="CO16" s="349"/>
      <c r="CP16" s="349"/>
      <c r="CQ16" s="349"/>
      <c r="CR16" s="349"/>
      <c r="CS16" s="349"/>
      <c r="CT16" s="349"/>
      <c r="CU16" s="349"/>
      <c r="CV16" s="349"/>
      <c r="CW16" s="349"/>
      <c r="CX16" s="349"/>
      <c r="CY16" s="349"/>
      <c r="CZ16" s="349"/>
      <c r="DA16" s="349"/>
      <c r="DB16" s="349"/>
      <c r="DC16" s="349"/>
      <c r="DD16" s="349"/>
      <c r="DE16" s="349"/>
      <c r="DF16" s="349"/>
      <c r="DG16" s="349"/>
      <c r="DH16" s="349"/>
      <c r="DI16" s="349"/>
      <c r="DJ16" s="349"/>
      <c r="DK16" s="349"/>
      <c r="DL16" s="349"/>
      <c r="DM16" s="349"/>
      <c r="DN16" s="349"/>
      <c r="DO16" s="349"/>
      <c r="DP16" s="349"/>
      <c r="DQ16" s="349"/>
      <c r="DR16" s="349"/>
      <c r="DS16" s="349"/>
      <c r="DT16" s="349"/>
      <c r="DU16" s="349"/>
      <c r="DV16" s="349"/>
      <c r="DW16" s="349"/>
      <c r="DX16" s="349"/>
      <c r="DY16" s="349"/>
      <c r="DZ16" s="349"/>
      <c r="EA16" s="349"/>
      <c r="EB16" s="349"/>
      <c r="EC16" s="349"/>
      <c r="ED16" s="349"/>
      <c r="EE16" s="349"/>
      <c r="EF16" s="349"/>
      <c r="EG16" s="349"/>
      <c r="EH16" s="349"/>
      <c r="EI16" s="349"/>
      <c r="EJ16" s="349"/>
      <c r="EK16" s="349"/>
      <c r="EL16" s="349"/>
      <c r="EM16" s="349"/>
      <c r="EN16" s="349"/>
      <c r="EO16" s="349"/>
      <c r="EP16" s="349"/>
      <c r="EQ16" s="349"/>
      <c r="ER16" s="349"/>
      <c r="ES16" s="349"/>
      <c r="ET16" s="349"/>
      <c r="EU16" s="349"/>
      <c r="EV16" s="349"/>
      <c r="EW16" s="349"/>
      <c r="EX16" s="349"/>
      <c r="EY16" s="349"/>
      <c r="EZ16" s="349"/>
      <c r="FA16" s="349"/>
      <c r="FB16" s="349"/>
      <c r="FC16" s="349"/>
      <c r="FD16" s="349"/>
      <c r="FE16" s="349"/>
      <c r="FF16" s="349"/>
      <c r="FG16" s="349"/>
      <c r="FH16" s="349"/>
      <c r="FI16" s="349"/>
      <c r="FJ16" s="349"/>
      <c r="FK16" s="349"/>
      <c r="FL16" s="349"/>
      <c r="FM16" s="349"/>
      <c r="FN16" s="349"/>
      <c r="FO16" s="349"/>
      <c r="FP16" s="349"/>
      <c r="FQ16" s="349"/>
      <c r="FR16" s="349"/>
      <c r="FS16" s="349"/>
      <c r="FT16" s="349"/>
      <c r="FU16" s="349"/>
      <c r="FV16" s="349"/>
      <c r="FW16" s="349"/>
      <c r="FX16" s="349"/>
      <c r="FY16" s="349"/>
      <c r="FZ16" s="349"/>
      <c r="GA16" s="349"/>
      <c r="GB16" s="349"/>
      <c r="GC16" s="349"/>
      <c r="GD16" s="349"/>
      <c r="GE16" s="349"/>
      <c r="GF16" s="349"/>
      <c r="GG16" s="349"/>
      <c r="GH16" s="349"/>
      <c r="GI16" s="349"/>
      <c r="GJ16" s="349"/>
      <c r="GK16" s="349"/>
      <c r="GL16" s="349"/>
      <c r="GM16" s="349"/>
      <c r="GN16" s="349"/>
      <c r="GO16" s="349"/>
      <c r="GP16" s="349"/>
      <c r="GQ16" s="349"/>
      <c r="GR16" s="349"/>
      <c r="GS16" s="349"/>
      <c r="GT16" s="349"/>
      <c r="GU16" s="349"/>
      <c r="GV16" s="349"/>
      <c r="GW16" s="349"/>
      <c r="GX16" s="349"/>
      <c r="GY16" s="349"/>
      <c r="GZ16" s="349"/>
      <c r="HA16" s="349"/>
      <c r="HB16" s="349"/>
      <c r="HC16" s="349"/>
      <c r="HD16" s="349"/>
      <c r="HE16" s="349"/>
      <c r="HF16" s="349"/>
      <c r="HG16" s="349"/>
      <c r="HH16" s="349"/>
      <c r="HI16" s="349"/>
      <c r="HJ16" s="349"/>
      <c r="HK16" s="349"/>
      <c r="HL16" s="349"/>
      <c r="HM16" s="349"/>
      <c r="HN16" s="349"/>
      <c r="HO16" s="349"/>
      <c r="HP16" s="349"/>
      <c r="HQ16" s="349"/>
      <c r="HR16" s="349"/>
      <c r="HS16" s="349"/>
      <c r="HT16" s="349"/>
      <c r="HU16" s="349"/>
      <c r="HV16" s="349"/>
      <c r="HW16" s="349"/>
      <c r="HX16" s="349"/>
      <c r="HY16" s="349"/>
      <c r="HZ16" s="349"/>
      <c r="IA16" s="349"/>
      <c r="IB16" s="349"/>
      <c r="IC16" s="349"/>
      <c r="ID16" s="349"/>
      <c r="IE16" s="349"/>
      <c r="IF16" s="349"/>
      <c r="IG16" s="349"/>
      <c r="IH16" s="349"/>
      <c r="II16" s="349"/>
      <c r="IJ16" s="349"/>
      <c r="IK16" s="349"/>
      <c r="IL16" s="349"/>
      <c r="IM16" s="349"/>
      <c r="IN16" s="349"/>
      <c r="IO16" s="349"/>
      <c r="IP16" s="349"/>
      <c r="IQ16" s="349"/>
      <c r="IR16" s="349"/>
      <c r="IS16" s="349"/>
      <c r="IT16" s="349"/>
    </row>
    <row r="17" spans="1:254" s="312" customFormat="1" ht="18.75" customHeight="1">
      <c r="A17" s="351"/>
      <c r="B17" s="352" t="s">
        <v>0</v>
      </c>
      <c r="C17" s="357">
        <v>1217586</v>
      </c>
      <c r="D17" s="358"/>
      <c r="E17" s="359">
        <f>'E-OG'!O5</f>
        <v>1424848</v>
      </c>
      <c r="F17" s="398">
        <f t="shared" si="0"/>
        <v>0.17022370493747463</v>
      </c>
      <c r="G17" s="351"/>
      <c r="H17" s="351"/>
      <c r="I17" s="351"/>
      <c r="J17" s="351"/>
      <c r="K17" s="351"/>
      <c r="L17" s="351"/>
      <c r="M17" s="351"/>
      <c r="N17" s="351"/>
      <c r="O17" s="351"/>
      <c r="P17" s="351"/>
      <c r="Q17" s="351"/>
      <c r="R17" s="351"/>
      <c r="S17" s="351"/>
      <c r="T17" s="351"/>
      <c r="U17" s="351"/>
      <c r="V17" s="351"/>
      <c r="W17" s="351"/>
      <c r="X17" s="351"/>
      <c r="Y17" s="351"/>
      <c r="Z17" s="351"/>
      <c r="AA17" s="351"/>
      <c r="AB17" s="351"/>
      <c r="AC17" s="351"/>
      <c r="AD17" s="351"/>
      <c r="AE17" s="351"/>
      <c r="AF17" s="351"/>
      <c r="AG17" s="351"/>
      <c r="AH17" s="351"/>
      <c r="AI17" s="351"/>
      <c r="AJ17" s="351"/>
      <c r="AK17" s="351"/>
      <c r="AL17" s="351"/>
      <c r="AM17" s="351"/>
      <c r="AN17" s="351"/>
      <c r="AO17" s="351"/>
      <c r="AP17" s="351"/>
      <c r="AQ17" s="351"/>
      <c r="AR17" s="351"/>
      <c r="AS17" s="351"/>
      <c r="AT17" s="351"/>
      <c r="AU17" s="351"/>
      <c r="AV17" s="351"/>
      <c r="AW17" s="351"/>
      <c r="AX17" s="351"/>
      <c r="AY17" s="351"/>
      <c r="AZ17" s="351"/>
      <c r="BA17" s="351"/>
      <c r="BB17" s="351"/>
      <c r="BC17" s="351"/>
      <c r="BD17" s="351"/>
      <c r="BE17" s="351"/>
      <c r="BF17" s="351"/>
      <c r="BG17" s="351"/>
      <c r="BH17" s="351"/>
      <c r="BI17" s="351"/>
      <c r="BJ17" s="351"/>
      <c r="BK17" s="351"/>
      <c r="BL17" s="351"/>
      <c r="BM17" s="351"/>
      <c r="BN17" s="351"/>
      <c r="BO17" s="351"/>
      <c r="BP17" s="351"/>
      <c r="BQ17" s="351"/>
      <c r="BR17" s="351"/>
      <c r="BS17" s="351"/>
      <c r="BT17" s="351"/>
      <c r="BU17" s="351"/>
      <c r="BV17" s="351"/>
      <c r="BW17" s="351"/>
      <c r="BX17" s="351"/>
      <c r="BY17" s="351"/>
      <c r="BZ17" s="351"/>
      <c r="CA17" s="351"/>
      <c r="CB17" s="351"/>
      <c r="CC17" s="351"/>
      <c r="CD17" s="351"/>
      <c r="CE17" s="351"/>
      <c r="CF17" s="351"/>
      <c r="CG17" s="351"/>
      <c r="CH17" s="351"/>
      <c r="CI17" s="351"/>
      <c r="CJ17" s="351"/>
      <c r="CK17" s="351"/>
      <c r="CL17" s="351"/>
      <c r="CM17" s="351"/>
      <c r="CN17" s="351"/>
      <c r="CO17" s="351"/>
      <c r="CP17" s="351"/>
      <c r="CQ17" s="351"/>
      <c r="CR17" s="351"/>
      <c r="CS17" s="351"/>
      <c r="CT17" s="351"/>
      <c r="CU17" s="351"/>
      <c r="CV17" s="351"/>
      <c r="CW17" s="351"/>
      <c r="CX17" s="351"/>
      <c r="CY17" s="351"/>
      <c r="CZ17" s="351"/>
      <c r="DA17" s="351"/>
      <c r="DB17" s="351"/>
      <c r="DC17" s="351"/>
      <c r="DD17" s="351"/>
      <c r="DE17" s="351"/>
      <c r="DF17" s="351"/>
      <c r="DG17" s="351"/>
      <c r="DH17" s="351"/>
      <c r="DI17" s="351"/>
      <c r="DJ17" s="351"/>
      <c r="DK17" s="351"/>
      <c r="DL17" s="351"/>
      <c r="DM17" s="351"/>
      <c r="DN17" s="351"/>
      <c r="DO17" s="351"/>
      <c r="DP17" s="351"/>
      <c r="DQ17" s="351"/>
      <c r="DR17" s="351"/>
      <c r="DS17" s="351"/>
      <c r="DT17" s="351"/>
      <c r="DU17" s="351"/>
      <c r="DV17" s="351"/>
      <c r="DW17" s="351"/>
      <c r="DX17" s="351"/>
      <c r="DY17" s="351"/>
      <c r="DZ17" s="351"/>
      <c r="EA17" s="351"/>
      <c r="EB17" s="351"/>
      <c r="EC17" s="351"/>
      <c r="ED17" s="351"/>
      <c r="EE17" s="351"/>
      <c r="EF17" s="351"/>
      <c r="EG17" s="351"/>
      <c r="EH17" s="351"/>
      <c r="EI17" s="351"/>
      <c r="EJ17" s="351"/>
      <c r="EK17" s="351"/>
      <c r="EL17" s="351"/>
      <c r="EM17" s="351"/>
      <c r="EN17" s="351"/>
      <c r="EO17" s="351"/>
      <c r="EP17" s="351"/>
      <c r="EQ17" s="351"/>
      <c r="ER17" s="351"/>
      <c r="ES17" s="351"/>
      <c r="ET17" s="351"/>
      <c r="EU17" s="351"/>
      <c r="EV17" s="351"/>
      <c r="EW17" s="351"/>
      <c r="EX17" s="351"/>
      <c r="EY17" s="351"/>
      <c r="EZ17" s="351"/>
      <c r="FA17" s="351"/>
      <c r="FB17" s="351"/>
      <c r="FC17" s="351"/>
      <c r="FD17" s="351"/>
      <c r="FE17" s="351"/>
      <c r="FF17" s="351"/>
      <c r="FG17" s="351"/>
      <c r="FH17" s="351"/>
      <c r="FI17" s="351"/>
      <c r="FJ17" s="351"/>
      <c r="FK17" s="351"/>
      <c r="FL17" s="351"/>
      <c r="FM17" s="351"/>
      <c r="FN17" s="351"/>
      <c r="FO17" s="351"/>
      <c r="FP17" s="351"/>
      <c r="FQ17" s="351"/>
      <c r="FR17" s="351"/>
      <c r="FS17" s="351"/>
      <c r="FT17" s="351"/>
      <c r="FU17" s="351"/>
      <c r="FV17" s="351"/>
      <c r="FW17" s="351"/>
      <c r="FX17" s="351"/>
      <c r="FY17" s="351"/>
      <c r="FZ17" s="351"/>
      <c r="GA17" s="351"/>
      <c r="GB17" s="351"/>
      <c r="GC17" s="351"/>
      <c r="GD17" s="351"/>
      <c r="GE17" s="351"/>
      <c r="GF17" s="351"/>
      <c r="GG17" s="351"/>
      <c r="GH17" s="351"/>
      <c r="GI17" s="351"/>
      <c r="GJ17" s="351"/>
      <c r="GK17" s="351"/>
      <c r="GL17" s="351"/>
      <c r="GM17" s="351"/>
      <c r="GN17" s="351"/>
      <c r="GO17" s="351"/>
      <c r="GP17" s="351"/>
      <c r="GQ17" s="351"/>
      <c r="GR17" s="351"/>
      <c r="GS17" s="351"/>
      <c r="GT17" s="351"/>
      <c r="GU17" s="351"/>
      <c r="GV17" s="351"/>
      <c r="GW17" s="351"/>
      <c r="GX17" s="351"/>
      <c r="GY17" s="351"/>
      <c r="GZ17" s="351"/>
      <c r="HA17" s="351"/>
      <c r="HB17" s="351"/>
      <c r="HC17" s="351"/>
      <c r="HD17" s="351"/>
      <c r="HE17" s="351"/>
      <c r="HF17" s="351"/>
      <c r="HG17" s="351"/>
      <c r="HH17" s="351"/>
      <c r="HI17" s="351"/>
      <c r="HJ17" s="351"/>
      <c r="HK17" s="351"/>
      <c r="HL17" s="351"/>
      <c r="HM17" s="351"/>
      <c r="HN17" s="351"/>
      <c r="HO17" s="351"/>
      <c r="HP17" s="351"/>
      <c r="HQ17" s="351"/>
      <c r="HR17" s="351"/>
      <c r="HS17" s="351"/>
      <c r="HT17" s="351"/>
      <c r="HU17" s="351"/>
      <c r="HV17" s="351"/>
      <c r="HW17" s="351"/>
      <c r="HX17" s="351"/>
      <c r="HY17" s="351"/>
      <c r="HZ17" s="351"/>
      <c r="IA17" s="351"/>
      <c r="IB17" s="351"/>
      <c r="IC17" s="351"/>
      <c r="ID17" s="351"/>
      <c r="IE17" s="351"/>
      <c r="IF17" s="351"/>
      <c r="IG17" s="351"/>
      <c r="IH17" s="351"/>
      <c r="II17" s="351"/>
      <c r="IJ17" s="351"/>
      <c r="IK17" s="351"/>
      <c r="IL17" s="351"/>
      <c r="IM17" s="351"/>
      <c r="IN17" s="351"/>
      <c r="IO17" s="351"/>
      <c r="IP17" s="351"/>
      <c r="IQ17" s="351"/>
      <c r="IR17" s="351"/>
      <c r="IS17" s="351"/>
      <c r="IT17" s="351"/>
    </row>
    <row r="18" spans="1:254" s="312" customFormat="1" ht="18.75" customHeight="1">
      <c r="A18" s="351"/>
      <c r="B18" s="352" t="s">
        <v>32</v>
      </c>
      <c r="C18" s="357">
        <v>419911</v>
      </c>
      <c r="D18" s="358"/>
      <c r="E18" s="359">
        <f>'E-OG'!O42</f>
        <v>331000</v>
      </c>
      <c r="F18" s="398">
        <f t="shared" si="0"/>
        <v>-0.21173772537513902</v>
      </c>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c r="AM18" s="351"/>
      <c r="AN18" s="351"/>
      <c r="AO18" s="351"/>
      <c r="AP18" s="351"/>
      <c r="AQ18" s="351"/>
      <c r="AR18" s="351"/>
      <c r="AS18" s="351"/>
      <c r="AT18" s="351"/>
      <c r="AU18" s="351"/>
      <c r="AV18" s="351"/>
      <c r="AW18" s="351"/>
      <c r="AX18" s="351"/>
      <c r="AY18" s="351"/>
      <c r="AZ18" s="351"/>
      <c r="BA18" s="351"/>
      <c r="BB18" s="351"/>
      <c r="BC18" s="351"/>
      <c r="BD18" s="351"/>
      <c r="BE18" s="351"/>
      <c r="BF18" s="351"/>
      <c r="BG18" s="351"/>
      <c r="BH18" s="351"/>
      <c r="BI18" s="351"/>
      <c r="BJ18" s="351"/>
      <c r="BK18" s="351"/>
      <c r="BL18" s="351"/>
      <c r="BM18" s="351"/>
      <c r="BN18" s="351"/>
      <c r="BO18" s="351"/>
      <c r="BP18" s="351"/>
      <c r="BQ18" s="351"/>
      <c r="BR18" s="351"/>
      <c r="BS18" s="351"/>
      <c r="BT18" s="351"/>
      <c r="BU18" s="351"/>
      <c r="BV18" s="351"/>
      <c r="BW18" s="351"/>
      <c r="BX18" s="351"/>
      <c r="BY18" s="351"/>
      <c r="BZ18" s="351"/>
      <c r="CA18" s="351"/>
      <c r="CB18" s="351"/>
      <c r="CC18" s="351"/>
      <c r="CD18" s="351"/>
      <c r="CE18" s="351"/>
      <c r="CF18" s="351"/>
      <c r="CG18" s="351"/>
      <c r="CH18" s="351"/>
      <c r="CI18" s="351"/>
      <c r="CJ18" s="351"/>
      <c r="CK18" s="351"/>
      <c r="CL18" s="351"/>
      <c r="CM18" s="351"/>
      <c r="CN18" s="351"/>
      <c r="CO18" s="351"/>
      <c r="CP18" s="351"/>
      <c r="CQ18" s="351"/>
      <c r="CR18" s="351"/>
      <c r="CS18" s="351"/>
      <c r="CT18" s="351"/>
      <c r="CU18" s="351"/>
      <c r="CV18" s="351"/>
      <c r="CW18" s="351"/>
      <c r="CX18" s="351"/>
      <c r="CY18" s="351"/>
      <c r="CZ18" s="351"/>
      <c r="DA18" s="351"/>
      <c r="DB18" s="351"/>
      <c r="DC18" s="351"/>
      <c r="DD18" s="351"/>
      <c r="DE18" s="351"/>
      <c r="DF18" s="351"/>
      <c r="DG18" s="351"/>
      <c r="DH18" s="351"/>
      <c r="DI18" s="351"/>
      <c r="DJ18" s="351"/>
      <c r="DK18" s="351"/>
      <c r="DL18" s="351"/>
      <c r="DM18" s="351"/>
      <c r="DN18" s="351"/>
      <c r="DO18" s="351"/>
      <c r="DP18" s="351"/>
      <c r="DQ18" s="351"/>
      <c r="DR18" s="351"/>
      <c r="DS18" s="351"/>
      <c r="DT18" s="351"/>
      <c r="DU18" s="351"/>
      <c r="DV18" s="351"/>
      <c r="DW18" s="351"/>
      <c r="DX18" s="351"/>
      <c r="DY18" s="351"/>
      <c r="DZ18" s="351"/>
      <c r="EA18" s="351"/>
      <c r="EB18" s="351"/>
      <c r="EC18" s="351"/>
      <c r="ED18" s="351"/>
      <c r="EE18" s="351"/>
      <c r="EF18" s="351"/>
      <c r="EG18" s="351"/>
      <c r="EH18" s="351"/>
      <c r="EI18" s="351"/>
      <c r="EJ18" s="351"/>
      <c r="EK18" s="351"/>
      <c r="EL18" s="351"/>
      <c r="EM18" s="351"/>
      <c r="EN18" s="351"/>
      <c r="EO18" s="351"/>
      <c r="EP18" s="351"/>
      <c r="EQ18" s="351"/>
      <c r="ER18" s="351"/>
      <c r="ES18" s="351"/>
      <c r="ET18" s="351"/>
      <c r="EU18" s="351"/>
      <c r="EV18" s="351"/>
      <c r="EW18" s="351"/>
      <c r="EX18" s="351"/>
      <c r="EY18" s="351"/>
      <c r="EZ18" s="351"/>
      <c r="FA18" s="351"/>
      <c r="FB18" s="351"/>
      <c r="FC18" s="351"/>
      <c r="FD18" s="351"/>
      <c r="FE18" s="351"/>
      <c r="FF18" s="351"/>
      <c r="FG18" s="351"/>
      <c r="FH18" s="351"/>
      <c r="FI18" s="351"/>
      <c r="FJ18" s="351"/>
      <c r="FK18" s="351"/>
      <c r="FL18" s="351"/>
      <c r="FM18" s="351"/>
      <c r="FN18" s="351"/>
      <c r="FO18" s="351"/>
      <c r="FP18" s="351"/>
      <c r="FQ18" s="351"/>
      <c r="FR18" s="351"/>
      <c r="FS18" s="351"/>
      <c r="FT18" s="351"/>
      <c r="FU18" s="351"/>
      <c r="FV18" s="351"/>
      <c r="FW18" s="351"/>
      <c r="FX18" s="351"/>
      <c r="FY18" s="351"/>
      <c r="FZ18" s="351"/>
      <c r="GA18" s="351"/>
      <c r="GB18" s="351"/>
      <c r="GC18" s="351"/>
      <c r="GD18" s="351"/>
      <c r="GE18" s="351"/>
      <c r="GF18" s="351"/>
      <c r="GG18" s="351"/>
      <c r="GH18" s="351"/>
      <c r="GI18" s="351"/>
      <c r="GJ18" s="351"/>
      <c r="GK18" s="351"/>
      <c r="GL18" s="351"/>
      <c r="GM18" s="351"/>
      <c r="GN18" s="351"/>
      <c r="GO18" s="351"/>
      <c r="GP18" s="351"/>
      <c r="GQ18" s="351"/>
      <c r="GR18" s="351"/>
      <c r="GS18" s="351"/>
      <c r="GT18" s="351"/>
      <c r="GU18" s="351"/>
      <c r="GV18" s="351"/>
      <c r="GW18" s="351"/>
      <c r="GX18" s="351"/>
      <c r="GY18" s="351"/>
      <c r="GZ18" s="351"/>
      <c r="HA18" s="351"/>
      <c r="HB18" s="351"/>
      <c r="HC18" s="351"/>
      <c r="HD18" s="351"/>
      <c r="HE18" s="351"/>
      <c r="HF18" s="351"/>
      <c r="HG18" s="351"/>
      <c r="HH18" s="351"/>
      <c r="HI18" s="351"/>
      <c r="HJ18" s="351"/>
      <c r="HK18" s="351"/>
      <c r="HL18" s="351"/>
      <c r="HM18" s="351"/>
      <c r="HN18" s="351"/>
      <c r="HO18" s="351"/>
      <c r="HP18" s="351"/>
      <c r="HQ18" s="351"/>
      <c r="HR18" s="351"/>
      <c r="HS18" s="351"/>
      <c r="HT18" s="351"/>
      <c r="HU18" s="351"/>
      <c r="HV18" s="351"/>
      <c r="HW18" s="351"/>
      <c r="HX18" s="351"/>
      <c r="HY18" s="351"/>
      <c r="HZ18" s="351"/>
      <c r="IA18" s="351"/>
      <c r="IB18" s="351"/>
      <c r="IC18" s="351"/>
      <c r="ID18" s="351"/>
      <c r="IE18" s="351"/>
      <c r="IF18" s="351"/>
      <c r="IG18" s="351"/>
      <c r="IH18" s="351"/>
      <c r="II18" s="351"/>
      <c r="IJ18" s="351"/>
      <c r="IK18" s="351"/>
      <c r="IL18" s="351"/>
      <c r="IM18" s="351"/>
      <c r="IN18" s="351"/>
      <c r="IO18" s="351"/>
      <c r="IP18" s="351"/>
      <c r="IQ18" s="351"/>
      <c r="IR18" s="351"/>
      <c r="IS18" s="351"/>
      <c r="IT18" s="351"/>
    </row>
    <row r="19" spans="1:254" s="312" customFormat="1" ht="18.75" customHeight="1">
      <c r="A19" s="351"/>
      <c r="B19" s="352" t="s">
        <v>89</v>
      </c>
      <c r="C19" s="357">
        <v>418925</v>
      </c>
      <c r="D19" s="358"/>
      <c r="E19" s="359">
        <f>'E-OG'!O107</f>
        <v>359800</v>
      </c>
      <c r="F19" s="398">
        <f t="shared" si="0"/>
        <v>-0.14113504803962523</v>
      </c>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351"/>
      <c r="AJ19" s="351"/>
      <c r="AK19" s="351"/>
      <c r="AL19" s="351"/>
      <c r="AM19" s="351"/>
      <c r="AN19" s="351"/>
      <c r="AO19" s="351"/>
      <c r="AP19" s="351"/>
      <c r="AQ19" s="351"/>
      <c r="AR19" s="351"/>
      <c r="AS19" s="351"/>
      <c r="AT19" s="351"/>
      <c r="AU19" s="351"/>
      <c r="AV19" s="351"/>
      <c r="AW19" s="351"/>
      <c r="AX19" s="351"/>
      <c r="AY19" s="351"/>
      <c r="AZ19" s="351"/>
      <c r="BA19" s="351"/>
      <c r="BB19" s="351"/>
      <c r="BC19" s="351"/>
      <c r="BD19" s="351"/>
      <c r="BE19" s="351"/>
      <c r="BF19" s="351"/>
      <c r="BG19" s="351"/>
      <c r="BH19" s="351"/>
      <c r="BI19" s="351"/>
      <c r="BJ19" s="351"/>
      <c r="BK19" s="351"/>
      <c r="BL19" s="351"/>
      <c r="BM19" s="351"/>
      <c r="BN19" s="351"/>
      <c r="BO19" s="351"/>
      <c r="BP19" s="351"/>
      <c r="BQ19" s="351"/>
      <c r="BR19" s="351"/>
      <c r="BS19" s="351"/>
      <c r="BT19" s="351"/>
      <c r="BU19" s="351"/>
      <c r="BV19" s="351"/>
      <c r="BW19" s="351"/>
      <c r="BX19" s="351"/>
      <c r="BY19" s="351"/>
      <c r="BZ19" s="351"/>
      <c r="CA19" s="351"/>
      <c r="CB19" s="351"/>
      <c r="CC19" s="351"/>
      <c r="CD19" s="351"/>
      <c r="CE19" s="351"/>
      <c r="CF19" s="351"/>
      <c r="CG19" s="351"/>
      <c r="CH19" s="351"/>
      <c r="CI19" s="351"/>
      <c r="CJ19" s="351"/>
      <c r="CK19" s="351"/>
      <c r="CL19" s="351"/>
      <c r="CM19" s="351"/>
      <c r="CN19" s="351"/>
      <c r="CO19" s="351"/>
      <c r="CP19" s="351"/>
      <c r="CQ19" s="351"/>
      <c r="CR19" s="351"/>
      <c r="CS19" s="351"/>
      <c r="CT19" s="351"/>
      <c r="CU19" s="351"/>
      <c r="CV19" s="351"/>
      <c r="CW19" s="351"/>
      <c r="CX19" s="351"/>
      <c r="CY19" s="351"/>
      <c r="CZ19" s="351"/>
      <c r="DA19" s="351"/>
      <c r="DB19" s="351"/>
      <c r="DC19" s="351"/>
      <c r="DD19" s="351"/>
      <c r="DE19" s="351"/>
      <c r="DF19" s="351"/>
      <c r="DG19" s="351"/>
      <c r="DH19" s="351"/>
      <c r="DI19" s="351"/>
      <c r="DJ19" s="351"/>
      <c r="DK19" s="351"/>
      <c r="DL19" s="351"/>
      <c r="DM19" s="351"/>
      <c r="DN19" s="351"/>
      <c r="DO19" s="351"/>
      <c r="DP19" s="351"/>
      <c r="DQ19" s="351"/>
      <c r="DR19" s="351"/>
      <c r="DS19" s="351"/>
      <c r="DT19" s="351"/>
      <c r="DU19" s="351"/>
      <c r="DV19" s="351"/>
      <c r="DW19" s="351"/>
      <c r="DX19" s="351"/>
      <c r="DY19" s="351"/>
      <c r="DZ19" s="351"/>
      <c r="EA19" s="351"/>
      <c r="EB19" s="351"/>
      <c r="EC19" s="351"/>
      <c r="ED19" s="351"/>
      <c r="EE19" s="351"/>
      <c r="EF19" s="351"/>
      <c r="EG19" s="351"/>
      <c r="EH19" s="351"/>
      <c r="EI19" s="351"/>
      <c r="EJ19" s="351"/>
      <c r="EK19" s="351"/>
      <c r="EL19" s="351"/>
      <c r="EM19" s="351"/>
      <c r="EN19" s="351"/>
      <c r="EO19" s="351"/>
      <c r="EP19" s="351"/>
      <c r="EQ19" s="351"/>
      <c r="ER19" s="351"/>
      <c r="ES19" s="351"/>
      <c r="ET19" s="351"/>
      <c r="EU19" s="351"/>
      <c r="EV19" s="351"/>
      <c r="EW19" s="351"/>
      <c r="EX19" s="351"/>
      <c r="EY19" s="351"/>
      <c r="EZ19" s="351"/>
      <c r="FA19" s="351"/>
      <c r="FB19" s="351"/>
      <c r="FC19" s="351"/>
      <c r="FD19" s="351"/>
      <c r="FE19" s="351"/>
      <c r="FF19" s="351"/>
      <c r="FG19" s="351"/>
      <c r="FH19" s="351"/>
      <c r="FI19" s="351"/>
      <c r="FJ19" s="351"/>
      <c r="FK19" s="351"/>
      <c r="FL19" s="351"/>
      <c r="FM19" s="351"/>
      <c r="FN19" s="351"/>
      <c r="FO19" s="351"/>
      <c r="FP19" s="351"/>
      <c r="FQ19" s="351"/>
      <c r="FR19" s="351"/>
      <c r="FS19" s="351"/>
      <c r="FT19" s="351"/>
      <c r="FU19" s="351"/>
      <c r="FV19" s="351"/>
      <c r="FW19" s="351"/>
      <c r="FX19" s="351"/>
      <c r="FY19" s="351"/>
      <c r="FZ19" s="351"/>
      <c r="GA19" s="351"/>
      <c r="GB19" s="351"/>
      <c r="GC19" s="351"/>
      <c r="GD19" s="351"/>
      <c r="GE19" s="351"/>
      <c r="GF19" s="351"/>
      <c r="GG19" s="351"/>
      <c r="GH19" s="351"/>
      <c r="GI19" s="351"/>
      <c r="GJ19" s="351"/>
      <c r="GK19" s="351"/>
      <c r="GL19" s="351"/>
      <c r="GM19" s="351"/>
      <c r="GN19" s="351"/>
      <c r="GO19" s="351"/>
      <c r="GP19" s="351"/>
      <c r="GQ19" s="351"/>
      <c r="GR19" s="351"/>
      <c r="GS19" s="351"/>
      <c r="GT19" s="351"/>
      <c r="GU19" s="351"/>
      <c r="GV19" s="351"/>
      <c r="GW19" s="351"/>
      <c r="GX19" s="351"/>
      <c r="GY19" s="351"/>
      <c r="GZ19" s="351"/>
      <c r="HA19" s="351"/>
      <c r="HB19" s="351"/>
      <c r="HC19" s="351"/>
      <c r="HD19" s="351"/>
      <c r="HE19" s="351"/>
      <c r="HF19" s="351"/>
      <c r="HG19" s="351"/>
      <c r="HH19" s="351"/>
      <c r="HI19" s="351"/>
      <c r="HJ19" s="351"/>
      <c r="HK19" s="351"/>
      <c r="HL19" s="351"/>
      <c r="HM19" s="351"/>
      <c r="HN19" s="351"/>
      <c r="HO19" s="351"/>
      <c r="HP19" s="351"/>
      <c r="HQ19" s="351"/>
      <c r="HR19" s="351"/>
      <c r="HS19" s="351"/>
      <c r="HT19" s="351"/>
      <c r="HU19" s="351"/>
      <c r="HV19" s="351"/>
      <c r="HW19" s="351"/>
      <c r="HX19" s="351"/>
      <c r="HY19" s="351"/>
      <c r="HZ19" s="351"/>
      <c r="IA19" s="351"/>
      <c r="IB19" s="351"/>
      <c r="IC19" s="351"/>
      <c r="ID19" s="351"/>
      <c r="IE19" s="351"/>
      <c r="IF19" s="351"/>
      <c r="IG19" s="351"/>
      <c r="IH19" s="351"/>
      <c r="II19" s="351"/>
      <c r="IJ19" s="351"/>
      <c r="IK19" s="351"/>
      <c r="IL19" s="351"/>
      <c r="IM19" s="351"/>
      <c r="IN19" s="351"/>
      <c r="IO19" s="351"/>
      <c r="IP19" s="351"/>
      <c r="IQ19" s="351"/>
      <c r="IR19" s="351"/>
      <c r="IS19" s="351"/>
      <c r="IT19" s="351"/>
    </row>
    <row r="20" spans="1:254" s="312" customFormat="1" ht="18.75" customHeight="1">
      <c r="A20" s="351"/>
      <c r="B20" s="352" t="s">
        <v>150</v>
      </c>
      <c r="C20" s="357">
        <v>619544</v>
      </c>
      <c r="D20" s="358"/>
      <c r="E20" s="359">
        <f>'E-OG'!O192</f>
        <v>694952</v>
      </c>
      <c r="F20" s="398">
        <f t="shared" si="0"/>
        <v>0.12171532611081699</v>
      </c>
      <c r="G20" s="351"/>
      <c r="H20" s="351"/>
      <c r="I20" s="351"/>
      <c r="J20" s="351"/>
      <c r="K20" s="351"/>
      <c r="L20" s="351"/>
      <c r="M20" s="351"/>
      <c r="N20" s="351"/>
      <c r="O20" s="351"/>
      <c r="P20" s="351"/>
      <c r="Q20" s="351"/>
      <c r="R20" s="351"/>
      <c r="S20" s="351"/>
      <c r="T20" s="351"/>
      <c r="U20" s="351"/>
      <c r="V20" s="351"/>
      <c r="W20" s="351"/>
      <c r="X20" s="351"/>
      <c r="Y20" s="351"/>
      <c r="Z20" s="351"/>
      <c r="AA20" s="351"/>
      <c r="AB20" s="351"/>
      <c r="AC20" s="351"/>
      <c r="AD20" s="351"/>
      <c r="AE20" s="351"/>
      <c r="AF20" s="351"/>
      <c r="AG20" s="351"/>
      <c r="AH20" s="351"/>
      <c r="AI20" s="351"/>
      <c r="AJ20" s="351"/>
      <c r="AK20" s="351"/>
      <c r="AL20" s="351"/>
      <c r="AM20" s="351"/>
      <c r="AN20" s="351"/>
      <c r="AO20" s="351"/>
      <c r="AP20" s="351"/>
      <c r="AQ20" s="351"/>
      <c r="AR20" s="351"/>
      <c r="AS20" s="351"/>
      <c r="AT20" s="351"/>
      <c r="AU20" s="351"/>
      <c r="AV20" s="351"/>
      <c r="AW20" s="351"/>
      <c r="AX20" s="351"/>
      <c r="AY20" s="351"/>
      <c r="AZ20" s="351"/>
      <c r="BA20" s="351"/>
      <c r="BB20" s="351"/>
      <c r="BC20" s="351"/>
      <c r="BD20" s="351"/>
      <c r="BE20" s="351"/>
      <c r="BF20" s="351"/>
      <c r="BG20" s="351"/>
      <c r="BH20" s="351"/>
      <c r="BI20" s="351"/>
      <c r="BJ20" s="351"/>
      <c r="BK20" s="351"/>
      <c r="BL20" s="351"/>
      <c r="BM20" s="351"/>
      <c r="BN20" s="351"/>
      <c r="BO20" s="351"/>
      <c r="BP20" s="351"/>
      <c r="BQ20" s="351"/>
      <c r="BR20" s="351"/>
      <c r="BS20" s="351"/>
      <c r="BT20" s="351"/>
      <c r="BU20" s="351"/>
      <c r="BV20" s="351"/>
      <c r="BW20" s="351"/>
      <c r="BX20" s="351"/>
      <c r="BY20" s="351"/>
      <c r="BZ20" s="351"/>
      <c r="CA20" s="351"/>
      <c r="CB20" s="351"/>
      <c r="CC20" s="351"/>
      <c r="CD20" s="351"/>
      <c r="CE20" s="351"/>
      <c r="CF20" s="351"/>
      <c r="CG20" s="351"/>
      <c r="CH20" s="351"/>
      <c r="CI20" s="351"/>
      <c r="CJ20" s="351"/>
      <c r="CK20" s="351"/>
      <c r="CL20" s="351"/>
      <c r="CM20" s="351"/>
      <c r="CN20" s="351"/>
      <c r="CO20" s="351"/>
      <c r="CP20" s="351"/>
      <c r="CQ20" s="351"/>
      <c r="CR20" s="351"/>
      <c r="CS20" s="351"/>
      <c r="CT20" s="351"/>
      <c r="CU20" s="351"/>
      <c r="CV20" s="351"/>
      <c r="CW20" s="351"/>
      <c r="CX20" s="351"/>
      <c r="CY20" s="351"/>
      <c r="CZ20" s="351"/>
      <c r="DA20" s="351"/>
      <c r="DB20" s="351"/>
      <c r="DC20" s="351"/>
      <c r="DD20" s="351"/>
      <c r="DE20" s="351"/>
      <c r="DF20" s="351"/>
      <c r="DG20" s="351"/>
      <c r="DH20" s="351"/>
      <c r="DI20" s="351"/>
      <c r="DJ20" s="351"/>
      <c r="DK20" s="351"/>
      <c r="DL20" s="351"/>
      <c r="DM20" s="351"/>
      <c r="DN20" s="351"/>
      <c r="DO20" s="351"/>
      <c r="DP20" s="351"/>
      <c r="DQ20" s="351"/>
      <c r="DR20" s="351"/>
      <c r="DS20" s="351"/>
      <c r="DT20" s="351"/>
      <c r="DU20" s="351"/>
      <c r="DV20" s="351"/>
      <c r="DW20" s="351"/>
      <c r="DX20" s="351"/>
      <c r="DY20" s="351"/>
      <c r="DZ20" s="351"/>
      <c r="EA20" s="351"/>
      <c r="EB20" s="351"/>
      <c r="EC20" s="351"/>
      <c r="ED20" s="351"/>
      <c r="EE20" s="351"/>
      <c r="EF20" s="351"/>
      <c r="EG20" s="351"/>
      <c r="EH20" s="351"/>
      <c r="EI20" s="351"/>
      <c r="EJ20" s="351"/>
      <c r="EK20" s="351"/>
      <c r="EL20" s="351"/>
      <c r="EM20" s="351"/>
      <c r="EN20" s="351"/>
      <c r="EO20" s="351"/>
      <c r="EP20" s="351"/>
      <c r="EQ20" s="351"/>
      <c r="ER20" s="351"/>
      <c r="ES20" s="351"/>
      <c r="ET20" s="351"/>
      <c r="EU20" s="351"/>
      <c r="EV20" s="351"/>
      <c r="EW20" s="351"/>
      <c r="EX20" s="351"/>
      <c r="EY20" s="351"/>
      <c r="EZ20" s="351"/>
      <c r="FA20" s="351"/>
      <c r="FB20" s="351"/>
      <c r="FC20" s="351"/>
      <c r="FD20" s="351"/>
      <c r="FE20" s="351"/>
      <c r="FF20" s="351"/>
      <c r="FG20" s="351"/>
      <c r="FH20" s="351"/>
      <c r="FI20" s="351"/>
      <c r="FJ20" s="351"/>
      <c r="FK20" s="351"/>
      <c r="FL20" s="351"/>
      <c r="FM20" s="351"/>
      <c r="FN20" s="351"/>
      <c r="FO20" s="351"/>
      <c r="FP20" s="351"/>
      <c r="FQ20" s="351"/>
      <c r="FR20" s="351"/>
      <c r="FS20" s="351"/>
      <c r="FT20" s="351"/>
      <c r="FU20" s="351"/>
      <c r="FV20" s="351"/>
      <c r="FW20" s="351"/>
      <c r="FX20" s="351"/>
      <c r="FY20" s="351"/>
      <c r="FZ20" s="351"/>
      <c r="GA20" s="351"/>
      <c r="GB20" s="351"/>
      <c r="GC20" s="351"/>
      <c r="GD20" s="351"/>
      <c r="GE20" s="351"/>
      <c r="GF20" s="351"/>
      <c r="GG20" s="351"/>
      <c r="GH20" s="351"/>
      <c r="GI20" s="351"/>
      <c r="GJ20" s="351"/>
      <c r="GK20" s="351"/>
      <c r="GL20" s="351"/>
      <c r="GM20" s="351"/>
      <c r="GN20" s="351"/>
      <c r="GO20" s="351"/>
      <c r="GP20" s="351"/>
      <c r="GQ20" s="351"/>
      <c r="GR20" s="351"/>
      <c r="GS20" s="351"/>
      <c r="GT20" s="351"/>
      <c r="GU20" s="351"/>
      <c r="GV20" s="351"/>
      <c r="GW20" s="351"/>
      <c r="GX20" s="351"/>
      <c r="GY20" s="351"/>
      <c r="GZ20" s="351"/>
      <c r="HA20" s="351"/>
      <c r="HB20" s="351"/>
      <c r="HC20" s="351"/>
      <c r="HD20" s="351"/>
      <c r="HE20" s="351"/>
      <c r="HF20" s="351"/>
      <c r="HG20" s="351"/>
      <c r="HH20" s="351"/>
      <c r="HI20" s="351"/>
      <c r="HJ20" s="351"/>
      <c r="HK20" s="351"/>
      <c r="HL20" s="351"/>
      <c r="HM20" s="351"/>
      <c r="HN20" s="351"/>
      <c r="HO20" s="351"/>
      <c r="HP20" s="351"/>
      <c r="HQ20" s="351"/>
      <c r="HR20" s="351"/>
      <c r="HS20" s="351"/>
      <c r="HT20" s="351"/>
      <c r="HU20" s="351"/>
      <c r="HV20" s="351"/>
      <c r="HW20" s="351"/>
      <c r="HX20" s="351"/>
      <c r="HY20" s="351"/>
      <c r="HZ20" s="351"/>
      <c r="IA20" s="351"/>
      <c r="IB20" s="351"/>
      <c r="IC20" s="351"/>
      <c r="ID20" s="351"/>
      <c r="IE20" s="351"/>
      <c r="IF20" s="351"/>
      <c r="IG20" s="351"/>
      <c r="IH20" s="351"/>
      <c r="II20" s="351"/>
      <c r="IJ20" s="351"/>
      <c r="IK20" s="351"/>
      <c r="IL20" s="351"/>
      <c r="IM20" s="351"/>
      <c r="IN20" s="351"/>
      <c r="IO20" s="351"/>
      <c r="IP20" s="351"/>
      <c r="IQ20" s="351"/>
      <c r="IR20" s="351"/>
      <c r="IS20" s="351"/>
      <c r="IT20" s="351"/>
    </row>
    <row r="21" spans="1:254" s="312" customFormat="1" ht="18.75" customHeight="1">
      <c r="A21" s="351"/>
      <c r="B21" s="352" t="s">
        <v>186</v>
      </c>
      <c r="C21" s="357">
        <v>65041</v>
      </c>
      <c r="D21" s="358"/>
      <c r="E21" s="359">
        <f>'E-OG'!O251</f>
        <v>115000</v>
      </c>
      <c r="F21" s="398">
        <f t="shared" si="0"/>
        <v>0.76811549637920695</v>
      </c>
      <c r="G21" s="351"/>
      <c r="H21" s="351"/>
      <c r="I21" s="351"/>
      <c r="J21" s="351"/>
      <c r="K21" s="351"/>
      <c r="L21" s="351"/>
      <c r="M21" s="351"/>
      <c r="N21" s="351"/>
      <c r="O21" s="351"/>
      <c r="P21" s="351"/>
      <c r="Q21" s="351"/>
      <c r="R21" s="351"/>
      <c r="S21" s="351"/>
      <c r="T21" s="351"/>
      <c r="U21" s="351"/>
      <c r="V21" s="351"/>
      <c r="W21" s="351"/>
      <c r="X21" s="351"/>
      <c r="Y21" s="351"/>
      <c r="Z21" s="351"/>
      <c r="AA21" s="351"/>
      <c r="AB21" s="351"/>
      <c r="AC21" s="351"/>
      <c r="AD21" s="351"/>
      <c r="AE21" s="351"/>
      <c r="AF21" s="351"/>
      <c r="AG21" s="351"/>
      <c r="AH21" s="351"/>
      <c r="AI21" s="351"/>
      <c r="AJ21" s="351"/>
      <c r="AK21" s="351"/>
      <c r="AL21" s="351"/>
      <c r="AM21" s="351"/>
      <c r="AN21" s="351"/>
      <c r="AO21" s="351"/>
      <c r="AP21" s="351"/>
      <c r="AQ21" s="351"/>
      <c r="AR21" s="351"/>
      <c r="AS21" s="351"/>
      <c r="AT21" s="351"/>
      <c r="AU21" s="351"/>
      <c r="AV21" s="351"/>
      <c r="AW21" s="351"/>
      <c r="AX21" s="351"/>
      <c r="AY21" s="351"/>
      <c r="AZ21" s="351"/>
      <c r="BA21" s="351"/>
      <c r="BB21" s="351"/>
      <c r="BC21" s="351"/>
      <c r="BD21" s="351"/>
      <c r="BE21" s="351"/>
      <c r="BF21" s="351"/>
      <c r="BG21" s="351"/>
      <c r="BH21" s="351"/>
      <c r="BI21" s="351"/>
      <c r="BJ21" s="351"/>
      <c r="BK21" s="351"/>
      <c r="BL21" s="351"/>
      <c r="BM21" s="351"/>
      <c r="BN21" s="351"/>
      <c r="BO21" s="351"/>
      <c r="BP21" s="351"/>
      <c r="BQ21" s="351"/>
      <c r="BR21" s="351"/>
      <c r="BS21" s="351"/>
      <c r="BT21" s="351"/>
      <c r="BU21" s="351"/>
      <c r="BV21" s="351"/>
      <c r="BW21" s="351"/>
      <c r="BX21" s="351"/>
      <c r="BY21" s="351"/>
      <c r="BZ21" s="351"/>
      <c r="CA21" s="351"/>
      <c r="CB21" s="351"/>
      <c r="CC21" s="351"/>
      <c r="CD21" s="351"/>
      <c r="CE21" s="351"/>
      <c r="CF21" s="351"/>
      <c r="CG21" s="351"/>
      <c r="CH21" s="351"/>
      <c r="CI21" s="351"/>
      <c r="CJ21" s="351"/>
      <c r="CK21" s="351"/>
      <c r="CL21" s="351"/>
      <c r="CM21" s="351"/>
      <c r="CN21" s="351"/>
      <c r="CO21" s="351"/>
      <c r="CP21" s="351"/>
      <c r="CQ21" s="351"/>
      <c r="CR21" s="351"/>
      <c r="CS21" s="351"/>
      <c r="CT21" s="351"/>
      <c r="CU21" s="351"/>
      <c r="CV21" s="351"/>
      <c r="CW21" s="351"/>
      <c r="CX21" s="351"/>
      <c r="CY21" s="351"/>
      <c r="CZ21" s="351"/>
      <c r="DA21" s="351"/>
      <c r="DB21" s="351"/>
      <c r="DC21" s="351"/>
      <c r="DD21" s="351"/>
      <c r="DE21" s="351"/>
      <c r="DF21" s="351"/>
      <c r="DG21" s="351"/>
      <c r="DH21" s="351"/>
      <c r="DI21" s="351"/>
      <c r="DJ21" s="351"/>
      <c r="DK21" s="351"/>
      <c r="DL21" s="351"/>
      <c r="DM21" s="351"/>
      <c r="DN21" s="351"/>
      <c r="DO21" s="351"/>
      <c r="DP21" s="351"/>
      <c r="DQ21" s="351"/>
      <c r="DR21" s="351"/>
      <c r="DS21" s="351"/>
      <c r="DT21" s="351"/>
      <c r="DU21" s="351"/>
      <c r="DV21" s="351"/>
      <c r="DW21" s="351"/>
      <c r="DX21" s="351"/>
      <c r="DY21" s="351"/>
      <c r="DZ21" s="351"/>
      <c r="EA21" s="351"/>
      <c r="EB21" s="351"/>
      <c r="EC21" s="351"/>
      <c r="ED21" s="351"/>
      <c r="EE21" s="351"/>
      <c r="EF21" s="351"/>
      <c r="EG21" s="351"/>
      <c r="EH21" s="351"/>
      <c r="EI21" s="351"/>
      <c r="EJ21" s="351"/>
      <c r="EK21" s="351"/>
      <c r="EL21" s="351"/>
      <c r="EM21" s="351"/>
      <c r="EN21" s="351"/>
      <c r="EO21" s="351"/>
      <c r="EP21" s="351"/>
      <c r="EQ21" s="351"/>
      <c r="ER21" s="351"/>
      <c r="ES21" s="351"/>
      <c r="ET21" s="351"/>
      <c r="EU21" s="351"/>
      <c r="EV21" s="351"/>
      <c r="EW21" s="351"/>
      <c r="EX21" s="351"/>
      <c r="EY21" s="351"/>
      <c r="EZ21" s="351"/>
      <c r="FA21" s="351"/>
      <c r="FB21" s="351"/>
      <c r="FC21" s="351"/>
      <c r="FD21" s="351"/>
      <c r="FE21" s="351"/>
      <c r="FF21" s="351"/>
      <c r="FG21" s="351"/>
      <c r="FH21" s="351"/>
      <c r="FI21" s="351"/>
      <c r="FJ21" s="351"/>
      <c r="FK21" s="351"/>
      <c r="FL21" s="351"/>
      <c r="FM21" s="351"/>
      <c r="FN21" s="351"/>
      <c r="FO21" s="351"/>
      <c r="FP21" s="351"/>
      <c r="FQ21" s="351"/>
      <c r="FR21" s="351"/>
      <c r="FS21" s="351"/>
      <c r="FT21" s="351"/>
      <c r="FU21" s="351"/>
      <c r="FV21" s="351"/>
      <c r="FW21" s="351"/>
      <c r="FX21" s="351"/>
      <c r="FY21" s="351"/>
      <c r="FZ21" s="351"/>
      <c r="GA21" s="351"/>
      <c r="GB21" s="351"/>
      <c r="GC21" s="351"/>
      <c r="GD21" s="351"/>
      <c r="GE21" s="351"/>
      <c r="GF21" s="351"/>
      <c r="GG21" s="351"/>
      <c r="GH21" s="351"/>
      <c r="GI21" s="351"/>
      <c r="GJ21" s="351"/>
      <c r="GK21" s="351"/>
      <c r="GL21" s="351"/>
      <c r="GM21" s="351"/>
      <c r="GN21" s="351"/>
      <c r="GO21" s="351"/>
      <c r="GP21" s="351"/>
      <c r="GQ21" s="351"/>
      <c r="GR21" s="351"/>
      <c r="GS21" s="351"/>
      <c r="GT21" s="351"/>
      <c r="GU21" s="351"/>
      <c r="GV21" s="351"/>
      <c r="GW21" s="351"/>
      <c r="GX21" s="351"/>
      <c r="GY21" s="351"/>
      <c r="GZ21" s="351"/>
      <c r="HA21" s="351"/>
      <c r="HB21" s="351"/>
      <c r="HC21" s="351"/>
      <c r="HD21" s="351"/>
      <c r="HE21" s="351"/>
      <c r="HF21" s="351"/>
      <c r="HG21" s="351"/>
      <c r="HH21" s="351"/>
      <c r="HI21" s="351"/>
      <c r="HJ21" s="351"/>
      <c r="HK21" s="351"/>
      <c r="HL21" s="351"/>
      <c r="HM21" s="351"/>
      <c r="HN21" s="351"/>
      <c r="HO21" s="351"/>
      <c r="HP21" s="351"/>
      <c r="HQ21" s="351"/>
      <c r="HR21" s="351"/>
      <c r="HS21" s="351"/>
      <c r="HT21" s="351"/>
      <c r="HU21" s="351"/>
      <c r="HV21" s="351"/>
      <c r="HW21" s="351"/>
      <c r="HX21" s="351"/>
      <c r="HY21" s="351"/>
      <c r="HZ21" s="351"/>
      <c r="IA21" s="351"/>
      <c r="IB21" s="351"/>
      <c r="IC21" s="351"/>
      <c r="ID21" s="351"/>
      <c r="IE21" s="351"/>
      <c r="IF21" s="351"/>
      <c r="IG21" s="351"/>
      <c r="IH21" s="351"/>
      <c r="II21" s="351"/>
      <c r="IJ21" s="351"/>
      <c r="IK21" s="351"/>
      <c r="IL21" s="351"/>
      <c r="IM21" s="351"/>
      <c r="IN21" s="351"/>
      <c r="IO21" s="351"/>
      <c r="IP21" s="351"/>
      <c r="IQ21" s="351"/>
      <c r="IR21" s="351"/>
      <c r="IS21" s="351"/>
      <c r="IT21" s="351"/>
    </row>
    <row r="22" spans="1:254" s="312" customFormat="1" ht="18.75" customHeight="1">
      <c r="A22" s="351"/>
      <c r="B22" s="352" t="s">
        <v>1286</v>
      </c>
      <c r="C22" s="357"/>
      <c r="D22" s="358"/>
      <c r="E22" s="359">
        <f>'E-OG'!O310</f>
        <v>0</v>
      </c>
      <c r="F22" s="398" t="e">
        <f t="shared" si="0"/>
        <v>#DIV/0!</v>
      </c>
      <c r="G22" s="351"/>
      <c r="H22" s="351"/>
      <c r="I22" s="351"/>
      <c r="J22" s="351"/>
      <c r="K22" s="351"/>
      <c r="L22" s="351"/>
      <c r="M22" s="351"/>
      <c r="N22" s="351"/>
      <c r="O22" s="351"/>
      <c r="P22" s="351"/>
      <c r="Q22" s="351"/>
      <c r="R22" s="351"/>
      <c r="S22" s="351"/>
      <c r="T22" s="351"/>
      <c r="U22" s="351"/>
      <c r="V22" s="351"/>
      <c r="W22" s="351"/>
      <c r="X22" s="351"/>
      <c r="Y22" s="351"/>
      <c r="Z22" s="351"/>
      <c r="AA22" s="351"/>
      <c r="AB22" s="351"/>
      <c r="AC22" s="351"/>
      <c r="AD22" s="351"/>
      <c r="AE22" s="351"/>
      <c r="AF22" s="351"/>
      <c r="AG22" s="351"/>
      <c r="AH22" s="351"/>
      <c r="AI22" s="351"/>
      <c r="AJ22" s="351"/>
      <c r="AK22" s="351"/>
      <c r="AL22" s="351"/>
      <c r="AM22" s="351"/>
      <c r="AN22" s="351"/>
      <c r="AO22" s="351"/>
      <c r="AP22" s="351"/>
      <c r="AQ22" s="351"/>
      <c r="AR22" s="351"/>
      <c r="AS22" s="351"/>
      <c r="AT22" s="351"/>
      <c r="AU22" s="351"/>
      <c r="AV22" s="351"/>
      <c r="AW22" s="351"/>
      <c r="AX22" s="351"/>
      <c r="AY22" s="351"/>
      <c r="AZ22" s="351"/>
      <c r="BA22" s="351"/>
      <c r="BB22" s="351"/>
      <c r="BC22" s="351"/>
      <c r="BD22" s="351"/>
      <c r="BE22" s="351"/>
      <c r="BF22" s="351"/>
      <c r="BG22" s="351"/>
      <c r="BH22" s="351"/>
      <c r="BI22" s="351"/>
      <c r="BJ22" s="351"/>
      <c r="BK22" s="351"/>
      <c r="BL22" s="351"/>
      <c r="BM22" s="351"/>
      <c r="BN22" s="351"/>
      <c r="BO22" s="351"/>
      <c r="BP22" s="351"/>
      <c r="BQ22" s="351"/>
      <c r="BR22" s="351"/>
      <c r="BS22" s="351"/>
      <c r="BT22" s="351"/>
      <c r="BU22" s="351"/>
      <c r="BV22" s="351"/>
      <c r="BW22" s="351"/>
      <c r="BX22" s="351"/>
      <c r="BY22" s="351"/>
      <c r="BZ22" s="351"/>
      <c r="CA22" s="351"/>
      <c r="CB22" s="351"/>
      <c r="CC22" s="351"/>
      <c r="CD22" s="351"/>
      <c r="CE22" s="351"/>
      <c r="CF22" s="351"/>
      <c r="CG22" s="351"/>
      <c r="CH22" s="351"/>
      <c r="CI22" s="351"/>
      <c r="CJ22" s="351"/>
      <c r="CK22" s="351"/>
      <c r="CL22" s="351"/>
      <c r="CM22" s="351"/>
      <c r="CN22" s="351"/>
      <c r="CO22" s="351"/>
      <c r="CP22" s="351"/>
      <c r="CQ22" s="351"/>
      <c r="CR22" s="351"/>
      <c r="CS22" s="351"/>
      <c r="CT22" s="351"/>
      <c r="CU22" s="351"/>
      <c r="CV22" s="351"/>
      <c r="CW22" s="351"/>
      <c r="CX22" s="351"/>
      <c r="CY22" s="351"/>
      <c r="CZ22" s="351"/>
      <c r="DA22" s="351"/>
      <c r="DB22" s="351"/>
      <c r="DC22" s="351"/>
      <c r="DD22" s="351"/>
      <c r="DE22" s="351"/>
      <c r="DF22" s="351"/>
      <c r="DG22" s="351"/>
      <c r="DH22" s="351"/>
      <c r="DI22" s="351"/>
      <c r="DJ22" s="351"/>
      <c r="DK22" s="351"/>
      <c r="DL22" s="351"/>
      <c r="DM22" s="351"/>
      <c r="DN22" s="351"/>
      <c r="DO22" s="351"/>
      <c r="DP22" s="351"/>
      <c r="DQ22" s="351"/>
      <c r="DR22" s="351"/>
      <c r="DS22" s="351"/>
      <c r="DT22" s="351"/>
      <c r="DU22" s="351"/>
      <c r="DV22" s="351"/>
      <c r="DW22" s="351"/>
      <c r="DX22" s="351"/>
      <c r="DY22" s="351"/>
      <c r="DZ22" s="351"/>
      <c r="EA22" s="351"/>
      <c r="EB22" s="351"/>
      <c r="EC22" s="351"/>
      <c r="ED22" s="351"/>
      <c r="EE22" s="351"/>
      <c r="EF22" s="351"/>
      <c r="EG22" s="351"/>
      <c r="EH22" s="351"/>
      <c r="EI22" s="351"/>
      <c r="EJ22" s="351"/>
      <c r="EK22" s="351"/>
      <c r="EL22" s="351"/>
      <c r="EM22" s="351"/>
      <c r="EN22" s="351"/>
      <c r="EO22" s="351"/>
      <c r="EP22" s="351"/>
      <c r="EQ22" s="351"/>
      <c r="ER22" s="351"/>
      <c r="ES22" s="351"/>
      <c r="ET22" s="351"/>
      <c r="EU22" s="351"/>
      <c r="EV22" s="351"/>
      <c r="EW22" s="351"/>
      <c r="EX22" s="351"/>
      <c r="EY22" s="351"/>
      <c r="EZ22" s="351"/>
      <c r="FA22" s="351"/>
      <c r="FB22" s="351"/>
      <c r="FC22" s="351"/>
      <c r="FD22" s="351"/>
      <c r="FE22" s="351"/>
      <c r="FF22" s="351"/>
      <c r="FG22" s="351"/>
      <c r="FH22" s="351"/>
      <c r="FI22" s="351"/>
      <c r="FJ22" s="351"/>
      <c r="FK22" s="351"/>
      <c r="FL22" s="351"/>
      <c r="FM22" s="351"/>
      <c r="FN22" s="351"/>
      <c r="FO22" s="351"/>
      <c r="FP22" s="351"/>
      <c r="FQ22" s="351"/>
      <c r="FR22" s="351"/>
      <c r="FS22" s="351"/>
      <c r="FT22" s="351"/>
      <c r="FU22" s="351"/>
      <c r="FV22" s="351"/>
      <c r="FW22" s="351"/>
      <c r="FX22" s="351"/>
      <c r="FY22" s="351"/>
      <c r="FZ22" s="351"/>
      <c r="GA22" s="351"/>
      <c r="GB22" s="351"/>
      <c r="GC22" s="351"/>
      <c r="GD22" s="351"/>
      <c r="GE22" s="351"/>
      <c r="GF22" s="351"/>
      <c r="GG22" s="351"/>
      <c r="GH22" s="351"/>
      <c r="GI22" s="351"/>
      <c r="GJ22" s="351"/>
      <c r="GK22" s="351"/>
      <c r="GL22" s="351"/>
      <c r="GM22" s="351"/>
      <c r="GN22" s="351"/>
      <c r="GO22" s="351"/>
      <c r="GP22" s="351"/>
      <c r="GQ22" s="351"/>
      <c r="GR22" s="351"/>
      <c r="GS22" s="351"/>
      <c r="GT22" s="351"/>
      <c r="GU22" s="351"/>
      <c r="GV22" s="351"/>
      <c r="GW22" s="351"/>
      <c r="GX22" s="351"/>
      <c r="GY22" s="351"/>
      <c r="GZ22" s="351"/>
      <c r="HA22" s="351"/>
      <c r="HB22" s="351"/>
      <c r="HC22" s="351"/>
      <c r="HD22" s="351"/>
      <c r="HE22" s="351"/>
      <c r="HF22" s="351"/>
      <c r="HG22" s="351"/>
      <c r="HH22" s="351"/>
      <c r="HI22" s="351"/>
      <c r="HJ22" s="351"/>
      <c r="HK22" s="351"/>
      <c r="HL22" s="351"/>
      <c r="HM22" s="351"/>
      <c r="HN22" s="351"/>
      <c r="HO22" s="351"/>
      <c r="HP22" s="351"/>
      <c r="HQ22" s="351"/>
      <c r="HR22" s="351"/>
      <c r="HS22" s="351"/>
      <c r="HT22" s="351"/>
      <c r="HU22" s="351"/>
      <c r="HV22" s="351"/>
      <c r="HW22" s="351"/>
      <c r="HX22" s="351"/>
      <c r="HY22" s="351"/>
      <c r="HZ22" s="351"/>
      <c r="IA22" s="351"/>
      <c r="IB22" s="351"/>
      <c r="IC22" s="351"/>
      <c r="ID22" s="351"/>
      <c r="IE22" s="351"/>
      <c r="IF22" s="351"/>
      <c r="IG22" s="351"/>
      <c r="IH22" s="351"/>
      <c r="II22" s="351"/>
      <c r="IJ22" s="351"/>
      <c r="IK22" s="351"/>
      <c r="IL22" s="351"/>
      <c r="IM22" s="351"/>
      <c r="IN22" s="351"/>
      <c r="IO22" s="351"/>
      <c r="IP22" s="351"/>
      <c r="IQ22" s="351"/>
      <c r="IR22" s="351"/>
      <c r="IS22" s="351"/>
      <c r="IT22" s="351"/>
    </row>
    <row r="23" spans="1:254" s="312" customFormat="1" ht="18.75" customHeight="1">
      <c r="A23" s="351"/>
      <c r="B23" s="352" t="s">
        <v>230</v>
      </c>
      <c r="C23" s="357"/>
      <c r="D23" s="358"/>
      <c r="E23" s="359">
        <f>'E-OG'!O332</f>
        <v>0</v>
      </c>
      <c r="F23" s="398" t="e">
        <f t="shared" si="0"/>
        <v>#DIV/0!</v>
      </c>
      <c r="G23" s="351"/>
      <c r="H23" s="351"/>
      <c r="I23" s="351"/>
      <c r="J23" s="351"/>
      <c r="K23" s="351"/>
      <c r="L23" s="351"/>
      <c r="M23" s="351"/>
      <c r="N23" s="351"/>
      <c r="O23" s="351"/>
      <c r="P23" s="351"/>
      <c r="Q23" s="351"/>
      <c r="R23" s="351"/>
      <c r="S23" s="351"/>
      <c r="T23" s="351"/>
      <c r="U23" s="351"/>
      <c r="V23" s="351"/>
      <c r="W23" s="351"/>
      <c r="X23" s="351"/>
      <c r="Y23" s="351"/>
      <c r="Z23" s="351"/>
      <c r="AA23" s="351"/>
      <c r="AB23" s="351"/>
      <c r="AC23" s="351"/>
      <c r="AD23" s="351"/>
      <c r="AE23" s="351"/>
      <c r="AF23" s="351"/>
      <c r="AG23" s="351"/>
      <c r="AH23" s="351"/>
      <c r="AI23" s="351"/>
      <c r="AJ23" s="351"/>
      <c r="AK23" s="351"/>
      <c r="AL23" s="351"/>
      <c r="AM23" s="351"/>
      <c r="AN23" s="351"/>
      <c r="AO23" s="351"/>
      <c r="AP23" s="351"/>
      <c r="AQ23" s="351"/>
      <c r="AR23" s="351"/>
      <c r="AS23" s="351"/>
      <c r="AT23" s="351"/>
      <c r="AU23" s="351"/>
      <c r="AV23" s="351"/>
      <c r="AW23" s="351"/>
      <c r="AX23" s="351"/>
      <c r="AY23" s="351"/>
      <c r="AZ23" s="351"/>
      <c r="BA23" s="351"/>
      <c r="BB23" s="351"/>
      <c r="BC23" s="351"/>
      <c r="BD23" s="351"/>
      <c r="BE23" s="351"/>
      <c r="BF23" s="351"/>
      <c r="BG23" s="351"/>
      <c r="BH23" s="351"/>
      <c r="BI23" s="351"/>
      <c r="BJ23" s="351"/>
      <c r="BK23" s="351"/>
      <c r="BL23" s="351"/>
      <c r="BM23" s="351"/>
      <c r="BN23" s="351"/>
      <c r="BO23" s="351"/>
      <c r="BP23" s="351"/>
      <c r="BQ23" s="351"/>
      <c r="BR23" s="351"/>
      <c r="BS23" s="351"/>
      <c r="BT23" s="351"/>
      <c r="BU23" s="351"/>
      <c r="BV23" s="351"/>
      <c r="BW23" s="351"/>
      <c r="BX23" s="351"/>
      <c r="BY23" s="351"/>
      <c r="BZ23" s="351"/>
      <c r="CA23" s="351"/>
      <c r="CB23" s="351"/>
      <c r="CC23" s="351"/>
      <c r="CD23" s="351"/>
      <c r="CE23" s="351"/>
      <c r="CF23" s="351"/>
      <c r="CG23" s="351"/>
      <c r="CH23" s="351"/>
      <c r="CI23" s="351"/>
      <c r="CJ23" s="351"/>
      <c r="CK23" s="351"/>
      <c r="CL23" s="351"/>
      <c r="CM23" s="351"/>
      <c r="CN23" s="351"/>
      <c r="CO23" s="351"/>
      <c r="CP23" s="351"/>
      <c r="CQ23" s="351"/>
      <c r="CR23" s="351"/>
      <c r="CS23" s="351"/>
      <c r="CT23" s="351"/>
      <c r="CU23" s="351"/>
      <c r="CV23" s="351"/>
      <c r="CW23" s="351"/>
      <c r="CX23" s="351"/>
      <c r="CY23" s="351"/>
      <c r="CZ23" s="351"/>
      <c r="DA23" s="351"/>
      <c r="DB23" s="351"/>
      <c r="DC23" s="351"/>
      <c r="DD23" s="351"/>
      <c r="DE23" s="351"/>
      <c r="DF23" s="351"/>
      <c r="DG23" s="351"/>
      <c r="DH23" s="351"/>
      <c r="DI23" s="351"/>
      <c r="DJ23" s="351"/>
      <c r="DK23" s="351"/>
      <c r="DL23" s="351"/>
      <c r="DM23" s="351"/>
      <c r="DN23" s="351"/>
      <c r="DO23" s="351"/>
      <c r="DP23" s="351"/>
      <c r="DQ23" s="351"/>
      <c r="DR23" s="351"/>
      <c r="DS23" s="351"/>
      <c r="DT23" s="351"/>
      <c r="DU23" s="351"/>
      <c r="DV23" s="351"/>
      <c r="DW23" s="351"/>
      <c r="DX23" s="351"/>
      <c r="DY23" s="351"/>
      <c r="DZ23" s="351"/>
      <c r="EA23" s="351"/>
      <c r="EB23" s="351"/>
      <c r="EC23" s="351"/>
      <c r="ED23" s="351"/>
      <c r="EE23" s="351"/>
      <c r="EF23" s="351"/>
      <c r="EG23" s="351"/>
      <c r="EH23" s="351"/>
      <c r="EI23" s="351"/>
      <c r="EJ23" s="351"/>
      <c r="EK23" s="351"/>
      <c r="EL23" s="351"/>
      <c r="EM23" s="351"/>
      <c r="EN23" s="351"/>
      <c r="EO23" s="351"/>
      <c r="EP23" s="351"/>
      <c r="EQ23" s="351"/>
      <c r="ER23" s="351"/>
      <c r="ES23" s="351"/>
      <c r="ET23" s="351"/>
      <c r="EU23" s="351"/>
      <c r="EV23" s="351"/>
      <c r="EW23" s="351"/>
      <c r="EX23" s="351"/>
      <c r="EY23" s="351"/>
      <c r="EZ23" s="351"/>
      <c r="FA23" s="351"/>
      <c r="FB23" s="351"/>
      <c r="FC23" s="351"/>
      <c r="FD23" s="351"/>
      <c r="FE23" s="351"/>
      <c r="FF23" s="351"/>
      <c r="FG23" s="351"/>
      <c r="FH23" s="351"/>
      <c r="FI23" s="351"/>
      <c r="FJ23" s="351"/>
      <c r="FK23" s="351"/>
      <c r="FL23" s="351"/>
      <c r="FM23" s="351"/>
      <c r="FN23" s="351"/>
      <c r="FO23" s="351"/>
      <c r="FP23" s="351"/>
      <c r="FQ23" s="351"/>
      <c r="FR23" s="351"/>
      <c r="FS23" s="351"/>
      <c r="FT23" s="351"/>
      <c r="FU23" s="351"/>
      <c r="FV23" s="351"/>
      <c r="FW23" s="351"/>
      <c r="FX23" s="351"/>
      <c r="FY23" s="351"/>
      <c r="FZ23" s="351"/>
      <c r="GA23" s="351"/>
      <c r="GB23" s="351"/>
      <c r="GC23" s="351"/>
      <c r="GD23" s="351"/>
      <c r="GE23" s="351"/>
      <c r="GF23" s="351"/>
      <c r="GG23" s="351"/>
      <c r="GH23" s="351"/>
      <c r="GI23" s="351"/>
      <c r="GJ23" s="351"/>
      <c r="GK23" s="351"/>
      <c r="GL23" s="351"/>
      <c r="GM23" s="351"/>
      <c r="GN23" s="351"/>
      <c r="GO23" s="351"/>
      <c r="GP23" s="351"/>
      <c r="GQ23" s="351"/>
      <c r="GR23" s="351"/>
      <c r="GS23" s="351"/>
      <c r="GT23" s="351"/>
      <c r="GU23" s="351"/>
      <c r="GV23" s="351"/>
      <c r="GW23" s="351"/>
      <c r="GX23" s="351"/>
      <c r="GY23" s="351"/>
      <c r="GZ23" s="351"/>
      <c r="HA23" s="351"/>
      <c r="HB23" s="351"/>
      <c r="HC23" s="351"/>
      <c r="HD23" s="351"/>
      <c r="HE23" s="351"/>
      <c r="HF23" s="351"/>
      <c r="HG23" s="351"/>
      <c r="HH23" s="351"/>
      <c r="HI23" s="351"/>
      <c r="HJ23" s="351"/>
      <c r="HK23" s="351"/>
      <c r="HL23" s="351"/>
      <c r="HM23" s="351"/>
      <c r="HN23" s="351"/>
      <c r="HO23" s="351"/>
      <c r="HP23" s="351"/>
      <c r="HQ23" s="351"/>
      <c r="HR23" s="351"/>
      <c r="HS23" s="351"/>
      <c r="HT23" s="351"/>
      <c r="HU23" s="351"/>
      <c r="HV23" s="351"/>
      <c r="HW23" s="351"/>
      <c r="HX23" s="351"/>
      <c r="HY23" s="351"/>
      <c r="HZ23" s="351"/>
      <c r="IA23" s="351"/>
      <c r="IB23" s="351"/>
      <c r="IC23" s="351"/>
      <c r="ID23" s="351"/>
      <c r="IE23" s="351"/>
      <c r="IF23" s="351"/>
      <c r="IG23" s="351"/>
      <c r="IH23" s="351"/>
      <c r="II23" s="351"/>
      <c r="IJ23" s="351"/>
      <c r="IK23" s="351"/>
      <c r="IL23" s="351"/>
      <c r="IM23" s="351"/>
      <c r="IN23" s="351"/>
      <c r="IO23" s="351"/>
      <c r="IP23" s="351"/>
      <c r="IQ23" s="351"/>
      <c r="IR23" s="351"/>
      <c r="IS23" s="351"/>
      <c r="IT23" s="351"/>
    </row>
    <row r="24" spans="1:254" s="312" customFormat="1" ht="18.75" customHeight="1">
      <c r="A24" s="351"/>
      <c r="B24" s="352" t="s">
        <v>258</v>
      </c>
      <c r="C24" s="359"/>
      <c r="D24" s="358"/>
      <c r="E24" s="359">
        <f>'E-OG'!O380</f>
        <v>0</v>
      </c>
      <c r="F24" s="398" t="e">
        <f t="shared" si="0"/>
        <v>#DIV/0!</v>
      </c>
      <c r="G24" s="351"/>
      <c r="H24" s="351"/>
      <c r="I24" s="351"/>
      <c r="J24" s="351"/>
      <c r="K24" s="351"/>
      <c r="L24" s="351"/>
      <c r="M24" s="351"/>
      <c r="N24" s="351"/>
      <c r="O24" s="351"/>
      <c r="P24" s="351"/>
      <c r="Q24" s="351"/>
      <c r="R24" s="351"/>
      <c r="S24" s="351"/>
      <c r="T24" s="351"/>
      <c r="U24" s="351"/>
      <c r="V24" s="351"/>
      <c r="W24" s="351"/>
      <c r="X24" s="351"/>
      <c r="Y24" s="351"/>
      <c r="Z24" s="351"/>
      <c r="AA24" s="351"/>
      <c r="AB24" s="351"/>
      <c r="AC24" s="351"/>
      <c r="AD24" s="351"/>
      <c r="AE24" s="351"/>
      <c r="AF24" s="351"/>
      <c r="AG24" s="351"/>
      <c r="AH24" s="351"/>
      <c r="AI24" s="351"/>
      <c r="AJ24" s="351"/>
      <c r="AK24" s="351"/>
      <c r="AL24" s="351"/>
      <c r="AM24" s="351"/>
      <c r="AN24" s="351"/>
      <c r="AO24" s="351"/>
      <c r="AP24" s="351"/>
      <c r="AQ24" s="351"/>
      <c r="AR24" s="351"/>
      <c r="AS24" s="351"/>
      <c r="AT24" s="351"/>
      <c r="AU24" s="351"/>
      <c r="AV24" s="351"/>
      <c r="AW24" s="351"/>
      <c r="AX24" s="351"/>
      <c r="AY24" s="351"/>
      <c r="AZ24" s="351"/>
      <c r="BA24" s="351"/>
      <c r="BB24" s="351"/>
      <c r="BC24" s="351"/>
      <c r="BD24" s="351"/>
      <c r="BE24" s="351"/>
      <c r="BF24" s="351"/>
      <c r="BG24" s="351"/>
      <c r="BH24" s="351"/>
      <c r="BI24" s="351"/>
      <c r="BJ24" s="351"/>
      <c r="BK24" s="351"/>
      <c r="BL24" s="351"/>
      <c r="BM24" s="351"/>
      <c r="BN24" s="351"/>
      <c r="BO24" s="351"/>
      <c r="BP24" s="351"/>
      <c r="BQ24" s="351"/>
      <c r="BR24" s="351"/>
      <c r="BS24" s="351"/>
      <c r="BT24" s="351"/>
      <c r="BU24" s="351"/>
      <c r="BV24" s="351"/>
      <c r="BW24" s="351"/>
      <c r="BX24" s="351"/>
      <c r="BY24" s="351"/>
      <c r="BZ24" s="351"/>
      <c r="CA24" s="351"/>
      <c r="CB24" s="351"/>
      <c r="CC24" s="351"/>
      <c r="CD24" s="351"/>
      <c r="CE24" s="351"/>
      <c r="CF24" s="351"/>
      <c r="CG24" s="351"/>
      <c r="CH24" s="351"/>
      <c r="CI24" s="351"/>
      <c r="CJ24" s="351"/>
      <c r="CK24" s="351"/>
      <c r="CL24" s="351"/>
      <c r="CM24" s="351"/>
      <c r="CN24" s="351"/>
      <c r="CO24" s="351"/>
      <c r="CP24" s="351"/>
      <c r="CQ24" s="351"/>
      <c r="CR24" s="351"/>
      <c r="CS24" s="351"/>
      <c r="CT24" s="351"/>
      <c r="CU24" s="351"/>
      <c r="CV24" s="351"/>
      <c r="CW24" s="351"/>
      <c r="CX24" s="351"/>
      <c r="CY24" s="351"/>
      <c r="CZ24" s="351"/>
      <c r="DA24" s="351"/>
      <c r="DB24" s="351"/>
      <c r="DC24" s="351"/>
      <c r="DD24" s="351"/>
      <c r="DE24" s="351"/>
      <c r="DF24" s="351"/>
      <c r="DG24" s="351"/>
      <c r="DH24" s="351"/>
      <c r="DI24" s="351"/>
      <c r="DJ24" s="351"/>
      <c r="DK24" s="351"/>
      <c r="DL24" s="351"/>
      <c r="DM24" s="351"/>
      <c r="DN24" s="351"/>
      <c r="DO24" s="351"/>
      <c r="DP24" s="351"/>
      <c r="DQ24" s="351"/>
      <c r="DR24" s="351"/>
      <c r="DS24" s="351"/>
      <c r="DT24" s="351"/>
      <c r="DU24" s="351"/>
      <c r="DV24" s="351"/>
      <c r="DW24" s="351"/>
      <c r="DX24" s="351"/>
      <c r="DY24" s="351"/>
      <c r="DZ24" s="351"/>
      <c r="EA24" s="351"/>
      <c r="EB24" s="351"/>
      <c r="EC24" s="351"/>
      <c r="ED24" s="351"/>
      <c r="EE24" s="351"/>
      <c r="EF24" s="351"/>
      <c r="EG24" s="351"/>
      <c r="EH24" s="351"/>
      <c r="EI24" s="351"/>
      <c r="EJ24" s="351"/>
      <c r="EK24" s="351"/>
      <c r="EL24" s="351"/>
      <c r="EM24" s="351"/>
      <c r="EN24" s="351"/>
      <c r="EO24" s="351"/>
      <c r="EP24" s="351"/>
      <c r="EQ24" s="351"/>
      <c r="ER24" s="351"/>
      <c r="ES24" s="351"/>
      <c r="ET24" s="351"/>
      <c r="EU24" s="351"/>
      <c r="EV24" s="351"/>
      <c r="EW24" s="351"/>
      <c r="EX24" s="351"/>
      <c r="EY24" s="351"/>
      <c r="EZ24" s="351"/>
      <c r="FA24" s="351"/>
      <c r="FB24" s="351"/>
      <c r="FC24" s="351"/>
      <c r="FD24" s="351"/>
      <c r="FE24" s="351"/>
      <c r="FF24" s="351"/>
      <c r="FG24" s="351"/>
      <c r="FH24" s="351"/>
      <c r="FI24" s="351"/>
      <c r="FJ24" s="351"/>
      <c r="FK24" s="351"/>
      <c r="FL24" s="351"/>
      <c r="FM24" s="351"/>
      <c r="FN24" s="351"/>
      <c r="FO24" s="351"/>
      <c r="FP24" s="351"/>
      <c r="FQ24" s="351"/>
      <c r="FR24" s="351"/>
      <c r="FS24" s="351"/>
      <c r="FT24" s="351"/>
      <c r="FU24" s="351"/>
      <c r="FV24" s="351"/>
      <c r="FW24" s="351"/>
      <c r="FX24" s="351"/>
      <c r="FY24" s="351"/>
      <c r="FZ24" s="351"/>
      <c r="GA24" s="351"/>
      <c r="GB24" s="351"/>
      <c r="GC24" s="351"/>
      <c r="GD24" s="351"/>
      <c r="GE24" s="351"/>
      <c r="GF24" s="351"/>
      <c r="GG24" s="351"/>
      <c r="GH24" s="351"/>
      <c r="GI24" s="351"/>
      <c r="GJ24" s="351"/>
      <c r="GK24" s="351"/>
      <c r="GL24" s="351"/>
      <c r="GM24" s="351"/>
      <c r="GN24" s="351"/>
      <c r="GO24" s="351"/>
      <c r="GP24" s="351"/>
      <c r="GQ24" s="351"/>
      <c r="GR24" s="351"/>
      <c r="GS24" s="351"/>
      <c r="GT24" s="351"/>
      <c r="GU24" s="351"/>
      <c r="GV24" s="351"/>
      <c r="GW24" s="351"/>
      <c r="GX24" s="351"/>
      <c r="GY24" s="351"/>
      <c r="GZ24" s="351"/>
      <c r="HA24" s="351"/>
      <c r="HB24" s="351"/>
      <c r="HC24" s="351"/>
      <c r="HD24" s="351"/>
      <c r="HE24" s="351"/>
      <c r="HF24" s="351"/>
      <c r="HG24" s="351"/>
      <c r="HH24" s="351"/>
      <c r="HI24" s="351"/>
      <c r="HJ24" s="351"/>
      <c r="HK24" s="351"/>
      <c r="HL24" s="351"/>
      <c r="HM24" s="351"/>
      <c r="HN24" s="351"/>
      <c r="HO24" s="351"/>
      <c r="HP24" s="351"/>
      <c r="HQ24" s="351"/>
      <c r="HR24" s="351"/>
      <c r="HS24" s="351"/>
      <c r="HT24" s="351"/>
      <c r="HU24" s="351"/>
      <c r="HV24" s="351"/>
      <c r="HW24" s="351"/>
      <c r="HX24" s="351"/>
      <c r="HY24" s="351"/>
      <c r="HZ24" s="351"/>
      <c r="IA24" s="351"/>
      <c r="IB24" s="351"/>
      <c r="IC24" s="351"/>
      <c r="ID24" s="351"/>
      <c r="IE24" s="351"/>
      <c r="IF24" s="351"/>
      <c r="IG24" s="351"/>
      <c r="IH24" s="351"/>
      <c r="II24" s="351"/>
      <c r="IJ24" s="351"/>
      <c r="IK24" s="351"/>
      <c r="IL24" s="351"/>
      <c r="IM24" s="351"/>
      <c r="IN24" s="351"/>
      <c r="IO24" s="351"/>
      <c r="IP24" s="351"/>
      <c r="IQ24" s="351"/>
      <c r="IR24" s="351"/>
      <c r="IS24" s="351"/>
      <c r="IT24" s="351"/>
    </row>
    <row r="25" spans="1:254" s="312" customFormat="1" ht="18.75" customHeight="1">
      <c r="A25" s="351"/>
      <c r="B25" s="352" t="s">
        <v>311</v>
      </c>
      <c r="C25" s="357"/>
      <c r="D25" s="358"/>
      <c r="E25" s="359">
        <f>'E-OG'!O398</f>
        <v>0</v>
      </c>
      <c r="F25" s="398" t="e">
        <f t="shared" si="0"/>
        <v>#DIV/0!</v>
      </c>
      <c r="G25" s="351"/>
      <c r="H25" s="351"/>
      <c r="I25" s="351"/>
      <c r="J25" s="351"/>
      <c r="K25" s="351"/>
      <c r="L25" s="351"/>
      <c r="M25" s="351"/>
      <c r="N25" s="351"/>
      <c r="O25" s="351"/>
      <c r="P25" s="351"/>
      <c r="Q25" s="351"/>
      <c r="R25" s="351"/>
      <c r="S25" s="351"/>
      <c r="T25" s="351"/>
      <c r="U25" s="351"/>
      <c r="V25" s="351"/>
      <c r="W25" s="351"/>
      <c r="X25" s="351"/>
      <c r="Y25" s="351"/>
      <c r="Z25" s="351"/>
      <c r="AA25" s="351"/>
      <c r="AB25" s="351"/>
      <c r="AC25" s="351"/>
      <c r="AD25" s="351"/>
      <c r="AE25" s="351"/>
      <c r="AF25" s="351"/>
      <c r="AG25" s="351"/>
      <c r="AH25" s="351"/>
      <c r="AI25" s="351"/>
      <c r="AJ25" s="351"/>
      <c r="AK25" s="351"/>
      <c r="AL25" s="351"/>
      <c r="AM25" s="351"/>
      <c r="AN25" s="351"/>
      <c r="AO25" s="351"/>
      <c r="AP25" s="351"/>
      <c r="AQ25" s="351"/>
      <c r="AR25" s="351"/>
      <c r="AS25" s="351"/>
      <c r="AT25" s="351"/>
      <c r="AU25" s="351"/>
      <c r="AV25" s="351"/>
      <c r="AW25" s="351"/>
      <c r="AX25" s="351"/>
      <c r="AY25" s="351"/>
      <c r="AZ25" s="351"/>
      <c r="BA25" s="351"/>
      <c r="BB25" s="351"/>
      <c r="BC25" s="351"/>
      <c r="BD25" s="351"/>
      <c r="BE25" s="351"/>
      <c r="BF25" s="351"/>
      <c r="BG25" s="351"/>
      <c r="BH25" s="351"/>
      <c r="BI25" s="351"/>
      <c r="BJ25" s="351"/>
      <c r="BK25" s="351"/>
      <c r="BL25" s="351"/>
      <c r="BM25" s="351"/>
      <c r="BN25" s="351"/>
      <c r="BO25" s="351"/>
      <c r="BP25" s="351"/>
      <c r="BQ25" s="351"/>
      <c r="BR25" s="351"/>
      <c r="BS25" s="351"/>
      <c r="BT25" s="351"/>
      <c r="BU25" s="351"/>
      <c r="BV25" s="351"/>
      <c r="BW25" s="351"/>
      <c r="BX25" s="351"/>
      <c r="BY25" s="351"/>
      <c r="BZ25" s="351"/>
      <c r="CA25" s="351"/>
      <c r="CB25" s="351"/>
      <c r="CC25" s="351"/>
      <c r="CD25" s="351"/>
      <c r="CE25" s="351"/>
      <c r="CF25" s="351"/>
      <c r="CG25" s="351"/>
      <c r="CH25" s="351"/>
      <c r="CI25" s="351"/>
      <c r="CJ25" s="351"/>
      <c r="CK25" s="351"/>
      <c r="CL25" s="351"/>
      <c r="CM25" s="351"/>
      <c r="CN25" s="351"/>
      <c r="CO25" s="351"/>
      <c r="CP25" s="351"/>
      <c r="CQ25" s="351"/>
      <c r="CR25" s="351"/>
      <c r="CS25" s="351"/>
      <c r="CT25" s="351"/>
      <c r="CU25" s="351"/>
      <c r="CV25" s="351"/>
      <c r="CW25" s="351"/>
      <c r="CX25" s="351"/>
      <c r="CY25" s="351"/>
      <c r="CZ25" s="351"/>
      <c r="DA25" s="351"/>
      <c r="DB25" s="351"/>
      <c r="DC25" s="351"/>
      <c r="DD25" s="351"/>
      <c r="DE25" s="351"/>
      <c r="DF25" s="351"/>
      <c r="DG25" s="351"/>
      <c r="DH25" s="351"/>
      <c r="DI25" s="351"/>
      <c r="DJ25" s="351"/>
      <c r="DK25" s="351"/>
      <c r="DL25" s="351"/>
      <c r="DM25" s="351"/>
      <c r="DN25" s="351"/>
      <c r="DO25" s="351"/>
      <c r="DP25" s="351"/>
      <c r="DQ25" s="351"/>
      <c r="DR25" s="351"/>
      <c r="DS25" s="351"/>
      <c r="DT25" s="351"/>
      <c r="DU25" s="351"/>
      <c r="DV25" s="351"/>
      <c r="DW25" s="351"/>
      <c r="DX25" s="351"/>
      <c r="DY25" s="351"/>
      <c r="DZ25" s="351"/>
      <c r="EA25" s="351"/>
      <c r="EB25" s="351"/>
      <c r="EC25" s="351"/>
      <c r="ED25" s="351"/>
      <c r="EE25" s="351"/>
      <c r="EF25" s="351"/>
      <c r="EG25" s="351"/>
      <c r="EH25" s="351"/>
      <c r="EI25" s="351"/>
      <c r="EJ25" s="351"/>
      <c r="EK25" s="351"/>
      <c r="EL25" s="351"/>
      <c r="EM25" s="351"/>
      <c r="EN25" s="351"/>
      <c r="EO25" s="351"/>
      <c r="EP25" s="351"/>
      <c r="EQ25" s="351"/>
      <c r="ER25" s="351"/>
      <c r="ES25" s="351"/>
      <c r="ET25" s="351"/>
      <c r="EU25" s="351"/>
      <c r="EV25" s="351"/>
      <c r="EW25" s="351"/>
      <c r="EX25" s="351"/>
      <c r="EY25" s="351"/>
      <c r="EZ25" s="351"/>
      <c r="FA25" s="351"/>
      <c r="FB25" s="351"/>
      <c r="FC25" s="351"/>
      <c r="FD25" s="351"/>
      <c r="FE25" s="351"/>
      <c r="FF25" s="351"/>
      <c r="FG25" s="351"/>
      <c r="FH25" s="351"/>
      <c r="FI25" s="351"/>
      <c r="FJ25" s="351"/>
      <c r="FK25" s="351"/>
      <c r="FL25" s="351"/>
      <c r="FM25" s="351"/>
      <c r="FN25" s="351"/>
      <c r="FO25" s="351"/>
      <c r="FP25" s="351"/>
      <c r="FQ25" s="351"/>
      <c r="FR25" s="351"/>
      <c r="FS25" s="351"/>
      <c r="FT25" s="351"/>
      <c r="FU25" s="351"/>
      <c r="FV25" s="351"/>
      <c r="FW25" s="351"/>
      <c r="FX25" s="351"/>
      <c r="FY25" s="351"/>
      <c r="FZ25" s="351"/>
      <c r="GA25" s="351"/>
      <c r="GB25" s="351"/>
      <c r="GC25" s="351"/>
      <c r="GD25" s="351"/>
      <c r="GE25" s="351"/>
      <c r="GF25" s="351"/>
      <c r="GG25" s="351"/>
      <c r="GH25" s="351"/>
      <c r="GI25" s="351"/>
      <c r="GJ25" s="351"/>
      <c r="GK25" s="351"/>
      <c r="GL25" s="351"/>
      <c r="GM25" s="351"/>
      <c r="GN25" s="351"/>
      <c r="GO25" s="351"/>
      <c r="GP25" s="351"/>
      <c r="GQ25" s="351"/>
      <c r="GR25" s="351"/>
      <c r="GS25" s="351"/>
      <c r="GT25" s="351"/>
      <c r="GU25" s="351"/>
      <c r="GV25" s="351"/>
      <c r="GW25" s="351"/>
      <c r="GX25" s="351"/>
      <c r="GY25" s="351"/>
      <c r="GZ25" s="351"/>
      <c r="HA25" s="351"/>
      <c r="HB25" s="351"/>
      <c r="HC25" s="351"/>
      <c r="HD25" s="351"/>
      <c r="HE25" s="351"/>
      <c r="HF25" s="351"/>
      <c r="HG25" s="351"/>
      <c r="HH25" s="351"/>
      <c r="HI25" s="351"/>
      <c r="HJ25" s="351"/>
      <c r="HK25" s="351"/>
      <c r="HL25" s="351"/>
      <c r="HM25" s="351"/>
      <c r="HN25" s="351"/>
      <c r="HO25" s="351"/>
      <c r="HP25" s="351"/>
      <c r="HQ25" s="351"/>
      <c r="HR25" s="351"/>
      <c r="HS25" s="351"/>
      <c r="HT25" s="351"/>
      <c r="HU25" s="351"/>
      <c r="HV25" s="351"/>
      <c r="HW25" s="351"/>
      <c r="HX25" s="351"/>
      <c r="HY25" s="351"/>
      <c r="HZ25" s="351"/>
      <c r="IA25" s="351"/>
      <c r="IB25" s="351"/>
      <c r="IC25" s="351"/>
      <c r="ID25" s="351"/>
      <c r="IE25" s="351"/>
      <c r="IF25" s="351"/>
      <c r="IG25" s="351"/>
      <c r="IH25" s="351"/>
      <c r="II25" s="351"/>
      <c r="IJ25" s="351"/>
      <c r="IK25" s="351"/>
      <c r="IL25" s="351"/>
      <c r="IM25" s="351"/>
      <c r="IN25" s="351"/>
      <c r="IO25" s="351"/>
      <c r="IP25" s="351"/>
      <c r="IQ25" s="351"/>
      <c r="IR25" s="351"/>
      <c r="IS25" s="351"/>
      <c r="IT25" s="351"/>
    </row>
    <row r="26" spans="1:254" ht="15.75">
      <c r="A26" s="349"/>
      <c r="B26" s="354" t="s">
        <v>1031</v>
      </c>
      <c r="C26" s="362">
        <f>SUM(C17:C25)</f>
        <v>2741007</v>
      </c>
      <c r="D26" s="363"/>
      <c r="E26" s="362">
        <f>SUM(E17:E25)</f>
        <v>2925600</v>
      </c>
      <c r="F26" s="400">
        <f t="shared" si="0"/>
        <v>6.7344957528382821E-2</v>
      </c>
      <c r="G26" s="349"/>
      <c r="H26" s="349"/>
      <c r="I26" s="349"/>
      <c r="J26" s="349"/>
      <c r="K26" s="349"/>
      <c r="L26" s="349"/>
      <c r="M26" s="349"/>
      <c r="N26" s="349"/>
      <c r="O26" s="349"/>
      <c r="P26" s="349"/>
      <c r="Q26" s="349"/>
      <c r="R26" s="349"/>
      <c r="S26" s="349"/>
      <c r="T26" s="349"/>
      <c r="U26" s="349"/>
      <c r="V26" s="349"/>
      <c r="W26" s="349"/>
      <c r="X26" s="349"/>
      <c r="Y26" s="349"/>
      <c r="Z26" s="349"/>
      <c r="AA26" s="349"/>
      <c r="AB26" s="349"/>
      <c r="AC26" s="349"/>
      <c r="AD26" s="349"/>
      <c r="AE26" s="349"/>
      <c r="AF26" s="349"/>
      <c r="AG26" s="349"/>
      <c r="AH26" s="349"/>
      <c r="AI26" s="349"/>
      <c r="AJ26" s="349"/>
      <c r="AK26" s="349"/>
      <c r="AL26" s="349"/>
      <c r="AM26" s="349"/>
      <c r="AN26" s="349"/>
      <c r="AO26" s="349"/>
      <c r="AP26" s="349"/>
      <c r="AQ26" s="349"/>
      <c r="AR26" s="349"/>
      <c r="AS26" s="349"/>
      <c r="AT26" s="349"/>
      <c r="AU26" s="349"/>
      <c r="AV26" s="349"/>
      <c r="AW26" s="349"/>
      <c r="AX26" s="349"/>
      <c r="AY26" s="349"/>
      <c r="AZ26" s="349"/>
      <c r="BA26" s="349"/>
      <c r="BB26" s="349"/>
      <c r="BC26" s="349"/>
      <c r="BD26" s="349"/>
      <c r="BE26" s="349"/>
      <c r="BF26" s="349"/>
      <c r="BG26" s="349"/>
      <c r="BH26" s="349"/>
      <c r="BI26" s="349"/>
      <c r="BJ26" s="349"/>
      <c r="BK26" s="349"/>
      <c r="BL26" s="349"/>
      <c r="BM26" s="349"/>
      <c r="BN26" s="349"/>
      <c r="BO26" s="349"/>
      <c r="BP26" s="349"/>
      <c r="BQ26" s="349"/>
      <c r="BR26" s="349"/>
      <c r="BS26" s="349"/>
      <c r="BT26" s="349"/>
      <c r="BU26" s="349"/>
      <c r="BV26" s="349"/>
      <c r="BW26" s="349"/>
      <c r="BX26" s="349"/>
      <c r="BY26" s="349"/>
      <c r="BZ26" s="349"/>
      <c r="CA26" s="349"/>
      <c r="CB26" s="349"/>
      <c r="CC26" s="349"/>
      <c r="CD26" s="349"/>
      <c r="CE26" s="349"/>
      <c r="CF26" s="349"/>
      <c r="CG26" s="349"/>
      <c r="CH26" s="349"/>
      <c r="CI26" s="349"/>
      <c r="CJ26" s="349"/>
      <c r="CK26" s="349"/>
      <c r="CL26" s="349"/>
      <c r="CM26" s="349"/>
      <c r="CN26" s="349"/>
      <c r="CO26" s="349"/>
      <c r="CP26" s="349"/>
      <c r="CQ26" s="349"/>
      <c r="CR26" s="349"/>
      <c r="CS26" s="349"/>
      <c r="CT26" s="349"/>
      <c r="CU26" s="349"/>
      <c r="CV26" s="349"/>
      <c r="CW26" s="349"/>
      <c r="CX26" s="349"/>
      <c r="CY26" s="349"/>
      <c r="CZ26" s="349"/>
      <c r="DA26" s="349"/>
      <c r="DB26" s="349"/>
      <c r="DC26" s="349"/>
      <c r="DD26" s="349"/>
      <c r="DE26" s="349"/>
      <c r="DF26" s="349"/>
      <c r="DG26" s="349"/>
      <c r="DH26" s="349"/>
      <c r="DI26" s="349"/>
      <c r="DJ26" s="349"/>
      <c r="DK26" s="349"/>
      <c r="DL26" s="349"/>
      <c r="DM26" s="349"/>
      <c r="DN26" s="349"/>
      <c r="DO26" s="349"/>
      <c r="DP26" s="349"/>
      <c r="DQ26" s="349"/>
      <c r="DR26" s="349"/>
      <c r="DS26" s="349"/>
      <c r="DT26" s="349"/>
      <c r="DU26" s="349"/>
      <c r="DV26" s="349"/>
      <c r="DW26" s="349"/>
      <c r="DX26" s="349"/>
      <c r="DY26" s="349"/>
      <c r="DZ26" s="349"/>
      <c r="EA26" s="349"/>
      <c r="EB26" s="349"/>
      <c r="EC26" s="349"/>
      <c r="ED26" s="349"/>
      <c r="EE26" s="349"/>
      <c r="EF26" s="349"/>
      <c r="EG26" s="349"/>
      <c r="EH26" s="349"/>
      <c r="EI26" s="349"/>
      <c r="EJ26" s="349"/>
      <c r="EK26" s="349"/>
      <c r="EL26" s="349"/>
      <c r="EM26" s="349"/>
      <c r="EN26" s="349"/>
      <c r="EO26" s="349"/>
      <c r="EP26" s="349"/>
      <c r="EQ26" s="349"/>
      <c r="ER26" s="349"/>
      <c r="ES26" s="349"/>
      <c r="ET26" s="349"/>
      <c r="EU26" s="349"/>
      <c r="EV26" s="349"/>
      <c r="EW26" s="349"/>
      <c r="EX26" s="349"/>
      <c r="EY26" s="349"/>
      <c r="EZ26" s="349"/>
      <c r="FA26" s="349"/>
      <c r="FB26" s="349"/>
      <c r="FC26" s="349"/>
      <c r="FD26" s="349"/>
      <c r="FE26" s="349"/>
      <c r="FF26" s="349"/>
      <c r="FG26" s="349"/>
      <c r="FH26" s="349"/>
      <c r="FI26" s="349"/>
      <c r="FJ26" s="349"/>
      <c r="FK26" s="349"/>
      <c r="FL26" s="349"/>
      <c r="FM26" s="349"/>
      <c r="FN26" s="349"/>
      <c r="FO26" s="349"/>
      <c r="FP26" s="349"/>
      <c r="FQ26" s="349"/>
      <c r="FR26" s="349"/>
      <c r="FS26" s="349"/>
      <c r="FT26" s="349"/>
      <c r="FU26" s="349"/>
      <c r="FV26" s="349"/>
      <c r="FW26" s="349"/>
      <c r="FX26" s="349"/>
      <c r="FY26" s="349"/>
      <c r="FZ26" s="349"/>
      <c r="GA26" s="349"/>
      <c r="GB26" s="349"/>
      <c r="GC26" s="349"/>
      <c r="GD26" s="349"/>
      <c r="GE26" s="349"/>
      <c r="GF26" s="349"/>
      <c r="GG26" s="349"/>
      <c r="GH26" s="349"/>
      <c r="GI26" s="349"/>
      <c r="GJ26" s="349"/>
      <c r="GK26" s="349"/>
      <c r="GL26" s="349"/>
      <c r="GM26" s="349"/>
      <c r="GN26" s="349"/>
      <c r="GO26" s="349"/>
      <c r="GP26" s="349"/>
      <c r="GQ26" s="349"/>
      <c r="GR26" s="349"/>
      <c r="GS26" s="349"/>
      <c r="GT26" s="349"/>
      <c r="GU26" s="349"/>
      <c r="GV26" s="349"/>
      <c r="GW26" s="349"/>
      <c r="GX26" s="349"/>
      <c r="GY26" s="349"/>
      <c r="GZ26" s="349"/>
      <c r="HA26" s="349"/>
      <c r="HB26" s="349"/>
      <c r="HC26" s="349"/>
      <c r="HD26" s="349"/>
      <c r="HE26" s="349"/>
      <c r="HF26" s="349"/>
      <c r="HG26" s="349"/>
      <c r="HH26" s="349"/>
      <c r="HI26" s="349"/>
      <c r="HJ26" s="349"/>
      <c r="HK26" s="349"/>
      <c r="HL26" s="349"/>
      <c r="HM26" s="349"/>
      <c r="HN26" s="349"/>
      <c r="HO26" s="349"/>
      <c r="HP26" s="349"/>
      <c r="HQ26" s="349"/>
      <c r="HR26" s="349"/>
      <c r="HS26" s="349"/>
      <c r="HT26" s="349"/>
      <c r="HU26" s="349"/>
      <c r="HV26" s="349"/>
      <c r="HW26" s="349"/>
      <c r="HX26" s="349"/>
      <c r="HY26" s="349"/>
      <c r="HZ26" s="349"/>
      <c r="IA26" s="349"/>
      <c r="IB26" s="349"/>
      <c r="IC26" s="349"/>
      <c r="ID26" s="349"/>
      <c r="IE26" s="349"/>
      <c r="IF26" s="349"/>
      <c r="IG26" s="349"/>
      <c r="IH26" s="349"/>
      <c r="II26" s="349"/>
      <c r="IJ26" s="349"/>
      <c r="IK26" s="349"/>
      <c r="IL26" s="349"/>
      <c r="IM26" s="349"/>
      <c r="IN26" s="349"/>
      <c r="IO26" s="349"/>
      <c r="IP26" s="349"/>
      <c r="IQ26" s="349"/>
      <c r="IR26" s="349"/>
      <c r="IS26" s="349"/>
      <c r="IT26" s="349"/>
    </row>
    <row r="27" spans="1:254" ht="12.75" hidden="1">
      <c r="A27" s="349"/>
      <c r="B27" s="349"/>
      <c r="C27" s="364"/>
      <c r="D27" s="356"/>
      <c r="E27" s="365"/>
      <c r="F27" s="349"/>
      <c r="G27" s="349"/>
      <c r="H27" s="349"/>
      <c r="I27" s="349"/>
      <c r="J27" s="349"/>
      <c r="K27" s="349"/>
      <c r="L27" s="349"/>
      <c r="M27" s="349"/>
      <c r="N27" s="349"/>
      <c r="O27" s="349"/>
      <c r="P27" s="349"/>
      <c r="Q27" s="349"/>
      <c r="R27" s="349"/>
      <c r="S27" s="349"/>
      <c r="T27" s="349"/>
      <c r="U27" s="349"/>
      <c r="V27" s="349"/>
      <c r="W27" s="349"/>
      <c r="X27" s="349"/>
      <c r="Y27" s="349"/>
      <c r="Z27" s="349"/>
      <c r="AA27" s="349"/>
      <c r="AB27" s="349"/>
      <c r="AC27" s="349"/>
      <c r="AD27" s="349"/>
      <c r="AE27" s="349"/>
      <c r="AF27" s="349"/>
      <c r="AG27" s="349"/>
      <c r="AH27" s="349"/>
      <c r="AI27" s="349"/>
      <c r="AJ27" s="349"/>
      <c r="AK27" s="349"/>
      <c r="AL27" s="349"/>
      <c r="AM27" s="349"/>
      <c r="AN27" s="349"/>
      <c r="AO27" s="349"/>
      <c r="AP27" s="349"/>
      <c r="AQ27" s="349"/>
      <c r="AR27" s="349"/>
      <c r="AS27" s="349"/>
      <c r="AT27" s="349"/>
      <c r="AU27" s="349"/>
      <c r="AV27" s="349"/>
      <c r="AW27" s="349"/>
      <c r="AX27" s="349"/>
      <c r="AY27" s="349"/>
      <c r="AZ27" s="349"/>
      <c r="BA27" s="349"/>
      <c r="BB27" s="349"/>
      <c r="BC27" s="349"/>
      <c r="BD27" s="349"/>
      <c r="BE27" s="349"/>
      <c r="BF27" s="349"/>
      <c r="BG27" s="349"/>
      <c r="BH27" s="349"/>
      <c r="BI27" s="349"/>
      <c r="BJ27" s="349"/>
      <c r="BK27" s="349"/>
      <c r="BL27" s="349"/>
      <c r="BM27" s="349"/>
      <c r="BN27" s="349"/>
      <c r="BO27" s="349"/>
      <c r="BP27" s="349"/>
      <c r="BQ27" s="349"/>
      <c r="BR27" s="349"/>
      <c r="BS27" s="349"/>
      <c r="BT27" s="349"/>
      <c r="BU27" s="349"/>
      <c r="BV27" s="349"/>
      <c r="BW27" s="349"/>
      <c r="BX27" s="349"/>
      <c r="BY27" s="349"/>
      <c r="BZ27" s="349"/>
      <c r="CA27" s="349"/>
      <c r="CB27" s="349"/>
      <c r="CC27" s="349"/>
      <c r="CD27" s="349"/>
      <c r="CE27" s="349"/>
      <c r="CF27" s="349"/>
      <c r="CG27" s="349"/>
      <c r="CH27" s="349"/>
      <c r="CI27" s="349"/>
      <c r="CJ27" s="349"/>
      <c r="CK27" s="349"/>
      <c r="CL27" s="349"/>
      <c r="CM27" s="349"/>
      <c r="CN27" s="349"/>
      <c r="CO27" s="349"/>
      <c r="CP27" s="349"/>
      <c r="CQ27" s="349"/>
      <c r="CR27" s="349"/>
      <c r="CS27" s="349"/>
      <c r="CT27" s="349"/>
      <c r="CU27" s="349"/>
      <c r="CV27" s="349"/>
      <c r="CW27" s="349"/>
      <c r="CX27" s="349"/>
      <c r="CY27" s="349"/>
      <c r="CZ27" s="349"/>
      <c r="DA27" s="349"/>
      <c r="DB27" s="349"/>
      <c r="DC27" s="349"/>
      <c r="DD27" s="349"/>
      <c r="DE27" s="349"/>
      <c r="DF27" s="349"/>
      <c r="DG27" s="349"/>
      <c r="DH27" s="349"/>
      <c r="DI27" s="349"/>
      <c r="DJ27" s="349"/>
      <c r="DK27" s="349"/>
      <c r="DL27" s="349"/>
      <c r="DM27" s="349"/>
      <c r="DN27" s="349"/>
      <c r="DO27" s="349"/>
      <c r="DP27" s="349"/>
      <c r="DQ27" s="349"/>
      <c r="DR27" s="349"/>
      <c r="DS27" s="349"/>
      <c r="DT27" s="349"/>
      <c r="DU27" s="349"/>
      <c r="DV27" s="349"/>
      <c r="DW27" s="349"/>
      <c r="DX27" s="349"/>
      <c r="DY27" s="349"/>
      <c r="DZ27" s="349"/>
      <c r="EA27" s="349"/>
      <c r="EB27" s="349"/>
      <c r="EC27" s="349"/>
      <c r="ED27" s="349"/>
      <c r="EE27" s="349"/>
      <c r="EF27" s="349"/>
      <c r="EG27" s="349"/>
      <c r="EH27" s="349"/>
      <c r="EI27" s="349"/>
      <c r="EJ27" s="349"/>
      <c r="EK27" s="349"/>
      <c r="EL27" s="349"/>
      <c r="EM27" s="349"/>
      <c r="EN27" s="349"/>
      <c r="EO27" s="349"/>
      <c r="EP27" s="349"/>
      <c r="EQ27" s="349"/>
      <c r="ER27" s="349"/>
      <c r="ES27" s="349"/>
      <c r="ET27" s="349"/>
      <c r="EU27" s="349"/>
      <c r="EV27" s="349"/>
      <c r="EW27" s="349"/>
      <c r="EX27" s="349"/>
      <c r="EY27" s="349"/>
      <c r="EZ27" s="349"/>
      <c r="FA27" s="349"/>
      <c r="FB27" s="349"/>
      <c r="FC27" s="349"/>
      <c r="FD27" s="349"/>
      <c r="FE27" s="349"/>
      <c r="FF27" s="349"/>
      <c r="FG27" s="349"/>
      <c r="FH27" s="349"/>
      <c r="FI27" s="349"/>
      <c r="FJ27" s="349"/>
      <c r="FK27" s="349"/>
      <c r="FL27" s="349"/>
      <c r="FM27" s="349"/>
      <c r="FN27" s="349"/>
      <c r="FO27" s="349"/>
      <c r="FP27" s="349"/>
      <c r="FQ27" s="349"/>
      <c r="FR27" s="349"/>
      <c r="FS27" s="349"/>
      <c r="FT27" s="349"/>
      <c r="FU27" s="349"/>
      <c r="FV27" s="349"/>
      <c r="FW27" s="349"/>
      <c r="FX27" s="349"/>
      <c r="FY27" s="349"/>
      <c r="FZ27" s="349"/>
      <c r="GA27" s="349"/>
      <c r="GB27" s="349"/>
      <c r="GC27" s="349"/>
      <c r="GD27" s="349"/>
      <c r="GE27" s="349"/>
      <c r="GF27" s="349"/>
      <c r="GG27" s="349"/>
      <c r="GH27" s="349"/>
      <c r="GI27" s="349"/>
      <c r="GJ27" s="349"/>
      <c r="GK27" s="349"/>
      <c r="GL27" s="349"/>
      <c r="GM27" s="349"/>
      <c r="GN27" s="349"/>
      <c r="GO27" s="349"/>
      <c r="GP27" s="349"/>
      <c r="GQ27" s="349"/>
      <c r="GR27" s="349"/>
      <c r="GS27" s="349"/>
      <c r="GT27" s="349"/>
      <c r="GU27" s="349"/>
      <c r="GV27" s="349"/>
      <c r="GW27" s="349"/>
      <c r="GX27" s="349"/>
      <c r="GY27" s="349"/>
      <c r="GZ27" s="349"/>
      <c r="HA27" s="349"/>
      <c r="HB27" s="349"/>
      <c r="HC27" s="349"/>
      <c r="HD27" s="349"/>
      <c r="HE27" s="349"/>
      <c r="HF27" s="349"/>
      <c r="HG27" s="349"/>
      <c r="HH27" s="349"/>
      <c r="HI27" s="349"/>
      <c r="HJ27" s="349"/>
      <c r="HK27" s="349"/>
      <c r="HL27" s="349"/>
      <c r="HM27" s="349"/>
      <c r="HN27" s="349"/>
      <c r="HO27" s="349"/>
      <c r="HP27" s="349"/>
      <c r="HQ27" s="349"/>
      <c r="HR27" s="349"/>
      <c r="HS27" s="349"/>
      <c r="HT27" s="349"/>
      <c r="HU27" s="349"/>
      <c r="HV27" s="349"/>
      <c r="HW27" s="349"/>
      <c r="HX27" s="349"/>
      <c r="HY27" s="349"/>
      <c r="HZ27" s="349"/>
      <c r="IA27" s="349"/>
      <c r="IB27" s="349"/>
      <c r="IC27" s="349"/>
      <c r="ID27" s="349"/>
      <c r="IE27" s="349"/>
      <c r="IF27" s="349"/>
      <c r="IG27" s="349"/>
      <c r="IH27" s="349"/>
      <c r="II27" s="349"/>
      <c r="IJ27" s="349"/>
      <c r="IK27" s="349"/>
      <c r="IL27" s="349"/>
      <c r="IM27" s="349"/>
      <c r="IN27" s="349"/>
      <c r="IO27" s="349"/>
      <c r="IP27" s="349"/>
      <c r="IQ27" s="349"/>
      <c r="IR27" s="349"/>
      <c r="IS27" s="349"/>
      <c r="IT27" s="349"/>
    </row>
    <row r="28" spans="1:254" ht="12.75" hidden="1" customHeight="1">
      <c r="D28" s="335"/>
    </row>
    <row r="29" spans="1:254" ht="12.75" hidden="1" customHeight="1">
      <c r="D29" s="335"/>
    </row>
    <row r="30" spans="1:254" ht="12.75" hidden="1" customHeight="1">
      <c r="D30" s="335"/>
    </row>
    <row r="31" spans="1:254" ht="12.75" hidden="1" customHeight="1">
      <c r="D31" s="335"/>
    </row>
    <row r="32" spans="1:254" ht="12.75" hidden="1" customHeight="1">
      <c r="D32" s="335"/>
    </row>
    <row r="33" spans="4:4" ht="12.75" hidden="1" customHeight="1">
      <c r="D33" s="335"/>
    </row>
    <row r="34" spans="4:4" ht="0" hidden="1" customHeight="1">
      <c r="D34" s="335"/>
    </row>
    <row r="35" spans="4:4" ht="0" hidden="1" customHeight="1">
      <c r="D35" s="335"/>
    </row>
    <row r="36" spans="4:4" ht="0" hidden="1" customHeight="1">
      <c r="D36" s="335"/>
    </row>
    <row r="37" spans="4:4" ht="0" hidden="1" customHeight="1">
      <c r="D37" s="335"/>
    </row>
    <row r="38" spans="4:4" ht="0" hidden="1" customHeight="1">
      <c r="D38" s="335"/>
    </row>
    <row r="39" spans="4:4" ht="0" hidden="1" customHeight="1">
      <c r="D39" s="335"/>
    </row>
    <row r="40" spans="4:4" ht="0" hidden="1" customHeight="1">
      <c r="D40" s="335"/>
    </row>
    <row r="41" spans="4:4" ht="0" hidden="1" customHeight="1">
      <c r="D41" s="335"/>
    </row>
    <row r="42" spans="4:4" ht="0" hidden="1" customHeight="1">
      <c r="D42" s="335"/>
    </row>
    <row r="43" spans="4:4" ht="0" hidden="1" customHeight="1">
      <c r="D43" s="335"/>
    </row>
    <row r="44" spans="4:4" ht="0" hidden="1" customHeight="1">
      <c r="D44" s="335"/>
    </row>
    <row r="45" spans="4:4" ht="0" hidden="1" customHeight="1">
      <c r="D45" s="335"/>
    </row>
    <row r="46" spans="4:4" ht="0" hidden="1" customHeight="1"/>
    <row r="47" spans="4:4" ht="0" hidden="1" customHeight="1"/>
  </sheetData>
  <sheetProtection password="D38D" sheet="1" objects="1" scenarios="1"/>
  <mergeCells count="6">
    <mergeCell ref="B1:B2"/>
    <mergeCell ref="C1:C2"/>
    <mergeCell ref="F1:F2"/>
    <mergeCell ref="E1:E2"/>
    <mergeCell ref="B16:F16"/>
    <mergeCell ref="B3:F3"/>
  </mergeCells>
  <conditionalFormatting sqref="C5:C14">
    <cfRule type="containsBlanks" dxfId="120" priority="3">
      <formula>LEN(TRIM(C5))=0</formula>
    </cfRule>
  </conditionalFormatting>
  <dataValidations count="1">
    <dataValidation type="whole" operator="greaterThanOrEqual" allowBlank="1" showInputMessage="1" showErrorMessage="1" sqref="C5:C14 C17:C25">
      <formula1>0</formula1>
    </dataValidation>
  </dataValidations>
  <printOptions horizontalCentered="1" verticalCentered="1"/>
  <pageMargins left="0.39370078740157483" right="0.39370078740157483" top="1.1417322834645669" bottom="0.74803149606299213" header="0.51181102362204722" footer="0.51181102362204722"/>
  <pageSetup orientation="landscape" horizontalDpi="4294967293" r:id="rId1"/>
  <headerFooter alignWithMargins="0">
    <oddHeader>&amp;L&amp;"-,Negrita"&amp;20Situación Hacendaria 2011-2012
&amp;14Nombre de la Entidad: &amp;F, Jalisco</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tabColor rgb="FFFFFF00"/>
  </sheetPr>
  <dimension ref="A1:S451"/>
  <sheetViews>
    <sheetView workbookViewId="0">
      <pane ySplit="3" topLeftCell="A4" activePane="bottomLeft" state="frozen"/>
      <selection pane="bottomLeft" activeCell="A341" sqref="A341:C341"/>
    </sheetView>
  </sheetViews>
  <sheetFormatPr baseColWidth="10" defaultColWidth="0" defaultRowHeight="15" zeroHeight="1"/>
  <cols>
    <col min="1" max="1" width="3.42578125" style="87" bestFit="1" customWidth="1"/>
    <col min="2" max="2" width="7" style="89" bestFit="1" customWidth="1"/>
    <col min="3" max="3" width="55" style="92" customWidth="1"/>
    <col min="4" max="4" width="9.42578125" bestFit="1" customWidth="1"/>
    <col min="5" max="5" width="15" style="146" customWidth="1"/>
    <col min="6" max="6" width="4" customWidth="1"/>
    <col min="7" max="7" width="15" style="146" customWidth="1"/>
    <col min="8" max="8" width="4" customWidth="1"/>
    <col min="9" max="9" width="15" style="146" customWidth="1"/>
    <col min="10" max="10" width="4" customWidth="1"/>
    <col min="11" max="11" width="15" style="146" customWidth="1"/>
    <col min="12" max="12" width="4" customWidth="1"/>
    <col min="13" max="13" width="15" style="146" customWidth="1"/>
    <col min="14" max="14" width="4" customWidth="1"/>
    <col min="15" max="15" width="15" style="146" customWidth="1"/>
    <col min="16" max="16" width="16.5703125" style="146" customWidth="1"/>
    <col min="17" max="17" width="0.28515625" customWidth="1"/>
    <col min="18" max="18" width="0" hidden="1" customWidth="1"/>
  </cols>
  <sheetData>
    <row r="1" spans="1:16" s="43" customFormat="1" ht="37.5" customHeight="1">
      <c r="A1" s="614" t="s">
        <v>1161</v>
      </c>
      <c r="B1" s="614" t="s">
        <v>1156</v>
      </c>
      <c r="C1" s="615" t="s">
        <v>1160</v>
      </c>
      <c r="D1" s="611" t="s">
        <v>960</v>
      </c>
      <c r="E1" s="611"/>
      <c r="F1" s="610" t="s">
        <v>360</v>
      </c>
      <c r="G1" s="610"/>
      <c r="H1" s="610" t="s">
        <v>726</v>
      </c>
      <c r="I1" s="610"/>
      <c r="J1" s="610" t="s">
        <v>727</v>
      </c>
      <c r="K1" s="610"/>
      <c r="L1" s="610" t="s">
        <v>728</v>
      </c>
      <c r="M1" s="610"/>
      <c r="N1" s="610" t="s">
        <v>732</v>
      </c>
      <c r="O1" s="610"/>
      <c r="P1" s="607" t="s">
        <v>712</v>
      </c>
    </row>
    <row r="2" spans="1:16" s="43" customFormat="1">
      <c r="A2" s="615"/>
      <c r="B2" s="615"/>
      <c r="C2" s="615"/>
      <c r="D2" s="75" t="s">
        <v>733</v>
      </c>
      <c r="E2" s="48" t="s">
        <v>959</v>
      </c>
      <c r="F2" s="75" t="s">
        <v>733</v>
      </c>
      <c r="G2" s="48" t="s">
        <v>959</v>
      </c>
      <c r="H2" s="75" t="s">
        <v>733</v>
      </c>
      <c r="I2" s="48" t="s">
        <v>959</v>
      </c>
      <c r="J2" s="75" t="s">
        <v>733</v>
      </c>
      <c r="K2" s="48" t="s">
        <v>959</v>
      </c>
      <c r="L2" s="75" t="s">
        <v>733</v>
      </c>
      <c r="M2" s="48" t="s">
        <v>959</v>
      </c>
      <c r="N2" s="75" t="s">
        <v>733</v>
      </c>
      <c r="O2" s="48" t="s">
        <v>959</v>
      </c>
      <c r="P2" s="607"/>
    </row>
    <row r="3" spans="1:16" s="43" customFormat="1" ht="18" customHeight="1">
      <c r="A3" s="615"/>
      <c r="B3" s="615"/>
      <c r="C3" s="615"/>
      <c r="D3" s="608"/>
      <c r="E3" s="609"/>
      <c r="F3" s="608"/>
      <c r="G3" s="609"/>
      <c r="H3" s="608"/>
      <c r="I3" s="609"/>
      <c r="J3" s="608"/>
      <c r="K3" s="609"/>
      <c r="L3" s="608"/>
      <c r="M3" s="609"/>
      <c r="N3" s="608"/>
      <c r="O3" s="609"/>
      <c r="P3" s="607"/>
    </row>
    <row r="4" spans="1:16" s="93" customFormat="1" ht="25.5" customHeight="1">
      <c r="A4" s="96">
        <v>1</v>
      </c>
      <c r="B4" s="97"/>
      <c r="C4" s="98" t="s">
        <v>604</v>
      </c>
      <c r="D4" s="99"/>
      <c r="E4" s="137">
        <f>E5+E22+E35+E36+E37+E38+E39+E53</f>
        <v>0</v>
      </c>
      <c r="F4" s="99"/>
      <c r="G4" s="137">
        <f>G5+G22+G35+G36+G37+G38+G39+G53</f>
        <v>0</v>
      </c>
      <c r="H4" s="99"/>
      <c r="I4" s="137">
        <f>I5+I22+I35+I36+I37+I38+I39+I53</f>
        <v>0</v>
      </c>
      <c r="J4" s="99"/>
      <c r="K4" s="137">
        <f>K5+K22+K35+K36+K37+K38+K39+K53</f>
        <v>0</v>
      </c>
      <c r="L4" s="99"/>
      <c r="M4" s="137">
        <f>M5+M22+M35+M36+M37+M38+M39+M53</f>
        <v>0</v>
      </c>
      <c r="N4" s="99"/>
      <c r="O4" s="137">
        <f>O5+O22+O35+O36+O37+O38+O39+O53</f>
        <v>0</v>
      </c>
      <c r="P4" s="147">
        <f>SUM(E4+G4+I4+K4+M4+O4)</f>
        <v>0</v>
      </c>
    </row>
    <row r="5" spans="1:16" s="93" customFormat="1" ht="25.5" customHeight="1">
      <c r="A5" s="100">
        <v>11</v>
      </c>
      <c r="B5" s="101"/>
      <c r="C5" s="102" t="s">
        <v>603</v>
      </c>
      <c r="D5" s="103"/>
      <c r="E5" s="138">
        <f>E6</f>
        <v>0</v>
      </c>
      <c r="F5" s="103"/>
      <c r="G5" s="138">
        <f>G6</f>
        <v>0</v>
      </c>
      <c r="H5" s="103"/>
      <c r="I5" s="138">
        <f>I6</f>
        <v>0</v>
      </c>
      <c r="J5" s="103"/>
      <c r="K5" s="138">
        <f>K6</f>
        <v>0</v>
      </c>
      <c r="L5" s="103"/>
      <c r="M5" s="138">
        <f>M6</f>
        <v>0</v>
      </c>
      <c r="N5" s="103"/>
      <c r="O5" s="138">
        <f>O6</f>
        <v>0</v>
      </c>
      <c r="P5" s="147">
        <f t="shared" ref="P5:P68" si="0">SUM(E5+G5+I5+K5+M5+O5)</f>
        <v>0</v>
      </c>
    </row>
    <row r="6" spans="1:16" s="93" customFormat="1" ht="25.5" customHeight="1">
      <c r="A6" s="104"/>
      <c r="B6" s="105">
        <v>11100</v>
      </c>
      <c r="C6" s="106" t="s">
        <v>602</v>
      </c>
      <c r="D6" s="107"/>
      <c r="E6" s="139">
        <f>SUM(E7:E21)</f>
        <v>0</v>
      </c>
      <c r="F6" s="107"/>
      <c r="G6" s="139">
        <f>SUM(G7:G21)</f>
        <v>0</v>
      </c>
      <c r="H6" s="107"/>
      <c r="I6" s="139">
        <f>SUM(I7:I21)</f>
        <v>0</v>
      </c>
      <c r="J6" s="107"/>
      <c r="K6" s="139">
        <f>SUM(K7:K21)</f>
        <v>0</v>
      </c>
      <c r="L6" s="107"/>
      <c r="M6" s="139">
        <f>SUM(M7:M21)</f>
        <v>0</v>
      </c>
      <c r="N6" s="107"/>
      <c r="O6" s="139">
        <f>SUM(O7:O21)</f>
        <v>0</v>
      </c>
      <c r="P6" s="147">
        <f t="shared" si="0"/>
        <v>0</v>
      </c>
    </row>
    <row r="7" spans="1:16" s="93" customFormat="1" ht="25.5" customHeight="1">
      <c r="A7" s="108"/>
      <c r="B7" s="109">
        <v>11101</v>
      </c>
      <c r="C7" s="110" t="s">
        <v>601</v>
      </c>
      <c r="D7" s="111">
        <v>101</v>
      </c>
      <c r="E7" s="152"/>
      <c r="F7" s="111"/>
      <c r="G7" s="140"/>
      <c r="H7" s="111"/>
      <c r="I7" s="140"/>
      <c r="J7" s="111"/>
      <c r="K7" s="140"/>
      <c r="L7" s="111"/>
      <c r="M7" s="140"/>
      <c r="N7" s="111"/>
      <c r="O7" s="140"/>
      <c r="P7" s="137">
        <f t="shared" si="0"/>
        <v>0</v>
      </c>
    </row>
    <row r="8" spans="1:16" s="93" customFormat="1" ht="25.5" customHeight="1">
      <c r="A8" s="108"/>
      <c r="B8" s="109">
        <v>11102</v>
      </c>
      <c r="C8" s="110" t="s">
        <v>600</v>
      </c>
      <c r="D8" s="111">
        <v>101</v>
      </c>
      <c r="E8" s="152"/>
      <c r="F8" s="111"/>
      <c r="G8" s="140"/>
      <c r="H8" s="111"/>
      <c r="I8" s="140"/>
      <c r="J8" s="111"/>
      <c r="K8" s="140"/>
      <c r="L8" s="111"/>
      <c r="M8" s="140"/>
      <c r="N8" s="111"/>
      <c r="O8" s="140"/>
      <c r="P8" s="137">
        <f t="shared" si="0"/>
        <v>0</v>
      </c>
    </row>
    <row r="9" spans="1:16" s="93" customFormat="1" ht="25.5" customHeight="1">
      <c r="A9" s="108"/>
      <c r="B9" s="109">
        <v>11103</v>
      </c>
      <c r="C9" s="110" t="s">
        <v>599</v>
      </c>
      <c r="D9" s="111">
        <v>101</v>
      </c>
      <c r="E9" s="152"/>
      <c r="F9" s="111"/>
      <c r="G9" s="140"/>
      <c r="H9" s="111"/>
      <c r="I9" s="140"/>
      <c r="J9" s="111"/>
      <c r="K9" s="140"/>
      <c r="L9" s="111"/>
      <c r="M9" s="140"/>
      <c r="N9" s="111"/>
      <c r="O9" s="140"/>
      <c r="P9" s="137">
        <f t="shared" si="0"/>
        <v>0</v>
      </c>
    </row>
    <row r="10" spans="1:16" s="93" customFormat="1" ht="25.5" customHeight="1">
      <c r="A10" s="108"/>
      <c r="B10" s="109">
        <v>11104</v>
      </c>
      <c r="C10" s="110" t="s">
        <v>598</v>
      </c>
      <c r="D10" s="111">
        <v>101</v>
      </c>
      <c r="E10" s="152"/>
      <c r="F10" s="111"/>
      <c r="G10" s="140"/>
      <c r="H10" s="111"/>
      <c r="I10" s="140"/>
      <c r="J10" s="111"/>
      <c r="K10" s="140"/>
      <c r="L10" s="111"/>
      <c r="M10" s="140"/>
      <c r="N10" s="111"/>
      <c r="O10" s="140"/>
      <c r="P10" s="137">
        <f t="shared" si="0"/>
        <v>0</v>
      </c>
    </row>
    <row r="11" spans="1:16" s="93" customFormat="1" ht="25.5" customHeight="1">
      <c r="A11" s="108"/>
      <c r="B11" s="109">
        <v>11105</v>
      </c>
      <c r="C11" s="110" t="s">
        <v>597</v>
      </c>
      <c r="D11" s="111">
        <v>101</v>
      </c>
      <c r="E11" s="152"/>
      <c r="F11" s="111"/>
      <c r="G11" s="140"/>
      <c r="H11" s="111"/>
      <c r="I11" s="140"/>
      <c r="J11" s="111"/>
      <c r="K11" s="140"/>
      <c r="L11" s="111"/>
      <c r="M11" s="140"/>
      <c r="N11" s="111"/>
      <c r="O11" s="140"/>
      <c r="P11" s="137">
        <f t="shared" si="0"/>
        <v>0</v>
      </c>
    </row>
    <row r="12" spans="1:16" s="93" customFormat="1" ht="25.5" customHeight="1">
      <c r="A12" s="108"/>
      <c r="B12" s="109">
        <v>11106</v>
      </c>
      <c r="C12" s="110" t="s">
        <v>1356</v>
      </c>
      <c r="D12" s="111">
        <v>101</v>
      </c>
      <c r="E12" s="152"/>
      <c r="F12" s="111"/>
      <c r="G12" s="140"/>
      <c r="H12" s="111"/>
      <c r="I12" s="140"/>
      <c r="J12" s="111"/>
      <c r="K12" s="140"/>
      <c r="L12" s="111"/>
      <c r="M12" s="140"/>
      <c r="N12" s="111"/>
      <c r="O12" s="140"/>
      <c r="P12" s="137">
        <f t="shared" si="0"/>
        <v>0</v>
      </c>
    </row>
    <row r="13" spans="1:16" s="93" customFormat="1" ht="25.5" customHeight="1">
      <c r="A13" s="108"/>
      <c r="B13" s="109">
        <v>11107</v>
      </c>
      <c r="C13" s="110" t="s">
        <v>596</v>
      </c>
      <c r="D13" s="111">
        <v>101</v>
      </c>
      <c r="E13" s="152"/>
      <c r="F13" s="111"/>
      <c r="G13" s="140"/>
      <c r="H13" s="111"/>
      <c r="I13" s="140"/>
      <c r="J13" s="111"/>
      <c r="K13" s="140"/>
      <c r="L13" s="111"/>
      <c r="M13" s="140"/>
      <c r="N13" s="111"/>
      <c r="O13" s="140"/>
      <c r="P13" s="137">
        <f t="shared" si="0"/>
        <v>0</v>
      </c>
    </row>
    <row r="14" spans="1:16" s="93" customFormat="1" ht="25.5" customHeight="1">
      <c r="A14" s="108"/>
      <c r="B14" s="109">
        <v>11108</v>
      </c>
      <c r="C14" s="110" t="s">
        <v>595</v>
      </c>
      <c r="D14" s="111">
        <v>101</v>
      </c>
      <c r="E14" s="152"/>
      <c r="F14" s="111"/>
      <c r="G14" s="140"/>
      <c r="H14" s="111"/>
      <c r="I14" s="140"/>
      <c r="J14" s="111"/>
      <c r="K14" s="140"/>
      <c r="L14" s="111"/>
      <c r="M14" s="140"/>
      <c r="N14" s="111"/>
      <c r="O14" s="140"/>
      <c r="P14" s="137">
        <f t="shared" si="0"/>
        <v>0</v>
      </c>
    </row>
    <row r="15" spans="1:16" s="93" customFormat="1" ht="25.5" customHeight="1">
      <c r="A15" s="108"/>
      <c r="B15" s="109">
        <v>11109</v>
      </c>
      <c r="C15" s="110" t="s">
        <v>594</v>
      </c>
      <c r="D15" s="111">
        <v>101</v>
      </c>
      <c r="E15" s="152"/>
      <c r="F15" s="111"/>
      <c r="G15" s="140"/>
      <c r="H15" s="111"/>
      <c r="I15" s="140"/>
      <c r="J15" s="111"/>
      <c r="K15" s="140"/>
      <c r="L15" s="111"/>
      <c r="M15" s="140"/>
      <c r="N15" s="111"/>
      <c r="O15" s="140"/>
      <c r="P15" s="137">
        <f t="shared" si="0"/>
        <v>0</v>
      </c>
    </row>
    <row r="16" spans="1:16" s="93" customFormat="1" ht="25.5" customHeight="1">
      <c r="A16" s="108"/>
      <c r="B16" s="109">
        <v>11110</v>
      </c>
      <c r="C16" s="110" t="s">
        <v>593</v>
      </c>
      <c r="D16" s="111">
        <v>101</v>
      </c>
      <c r="E16" s="152"/>
      <c r="F16" s="111"/>
      <c r="G16" s="140"/>
      <c r="H16" s="111"/>
      <c r="I16" s="140"/>
      <c r="J16" s="111"/>
      <c r="K16" s="140"/>
      <c r="L16" s="111"/>
      <c r="M16" s="140"/>
      <c r="N16" s="111"/>
      <c r="O16" s="140"/>
      <c r="P16" s="137">
        <f t="shared" si="0"/>
        <v>0</v>
      </c>
    </row>
    <row r="17" spans="1:16" s="93" customFormat="1" ht="25.5" customHeight="1">
      <c r="A17" s="108"/>
      <c r="B17" s="109">
        <v>11111</v>
      </c>
      <c r="C17" s="110" t="s">
        <v>592</v>
      </c>
      <c r="D17" s="111">
        <v>101</v>
      </c>
      <c r="E17" s="152"/>
      <c r="F17" s="111"/>
      <c r="G17" s="140"/>
      <c r="H17" s="111"/>
      <c r="I17" s="140"/>
      <c r="J17" s="111"/>
      <c r="K17" s="140"/>
      <c r="L17" s="111"/>
      <c r="M17" s="140"/>
      <c r="N17" s="111"/>
      <c r="O17" s="140"/>
      <c r="P17" s="137">
        <f t="shared" si="0"/>
        <v>0</v>
      </c>
    </row>
    <row r="18" spans="1:16" s="93" customFormat="1" ht="25.5" customHeight="1">
      <c r="A18" s="108"/>
      <c r="B18" s="109">
        <v>11112</v>
      </c>
      <c r="C18" s="110" t="s">
        <v>591</v>
      </c>
      <c r="D18" s="111">
        <v>101</v>
      </c>
      <c r="E18" s="152"/>
      <c r="F18" s="111"/>
      <c r="G18" s="140"/>
      <c r="H18" s="111"/>
      <c r="I18" s="140"/>
      <c r="J18" s="111"/>
      <c r="K18" s="140"/>
      <c r="L18" s="111"/>
      <c r="M18" s="140"/>
      <c r="N18" s="111"/>
      <c r="O18" s="140"/>
      <c r="P18" s="137">
        <f t="shared" si="0"/>
        <v>0</v>
      </c>
    </row>
    <row r="19" spans="1:16" s="93" customFormat="1" ht="25.5" customHeight="1">
      <c r="A19" s="108"/>
      <c r="B19" s="109">
        <v>11113</v>
      </c>
      <c r="C19" s="110" t="s">
        <v>590</v>
      </c>
      <c r="D19" s="111">
        <v>101</v>
      </c>
      <c r="E19" s="152"/>
      <c r="F19" s="111"/>
      <c r="G19" s="140"/>
      <c r="H19" s="111"/>
      <c r="I19" s="140"/>
      <c r="J19" s="111"/>
      <c r="K19" s="140"/>
      <c r="L19" s="111"/>
      <c r="M19" s="140"/>
      <c r="N19" s="111"/>
      <c r="O19" s="140"/>
      <c r="P19" s="137">
        <f t="shared" si="0"/>
        <v>0</v>
      </c>
    </row>
    <row r="20" spans="1:16" s="93" customFormat="1" ht="25.5" customHeight="1">
      <c r="A20" s="108"/>
      <c r="B20" s="109">
        <v>11114</v>
      </c>
      <c r="C20" s="110" t="s">
        <v>589</v>
      </c>
      <c r="D20" s="111">
        <v>101</v>
      </c>
      <c r="E20" s="152"/>
      <c r="F20" s="111"/>
      <c r="G20" s="140"/>
      <c r="H20" s="111"/>
      <c r="I20" s="140"/>
      <c r="J20" s="111"/>
      <c r="K20" s="140"/>
      <c r="L20" s="111"/>
      <c r="M20" s="140"/>
      <c r="N20" s="111"/>
      <c r="O20" s="140"/>
      <c r="P20" s="137">
        <f t="shared" si="0"/>
        <v>0</v>
      </c>
    </row>
    <row r="21" spans="1:16" s="93" customFormat="1" ht="25.5" customHeight="1">
      <c r="A21" s="108"/>
      <c r="B21" s="109">
        <v>11115</v>
      </c>
      <c r="C21" s="110" t="s">
        <v>588</v>
      </c>
      <c r="D21" s="111">
        <v>101</v>
      </c>
      <c r="E21" s="152"/>
      <c r="F21" s="111"/>
      <c r="G21" s="140"/>
      <c r="H21" s="111"/>
      <c r="I21" s="140"/>
      <c r="J21" s="111"/>
      <c r="K21" s="140"/>
      <c r="L21" s="111"/>
      <c r="M21" s="140"/>
      <c r="N21" s="111"/>
      <c r="O21" s="140"/>
      <c r="P21" s="137">
        <f t="shared" si="0"/>
        <v>0</v>
      </c>
    </row>
    <row r="22" spans="1:16" s="93" customFormat="1" ht="25.5" customHeight="1">
      <c r="A22" s="100">
        <v>12</v>
      </c>
      <c r="B22" s="118"/>
      <c r="C22" s="102" t="s">
        <v>587</v>
      </c>
      <c r="D22" s="103"/>
      <c r="E22" s="138">
        <f>E23+E26+E31</f>
        <v>0</v>
      </c>
      <c r="F22" s="103"/>
      <c r="G22" s="138">
        <f>G23+G26+G31</f>
        <v>0</v>
      </c>
      <c r="H22" s="103"/>
      <c r="I22" s="138">
        <f>I23+I26+I31</f>
        <v>0</v>
      </c>
      <c r="J22" s="103"/>
      <c r="K22" s="138">
        <f>K23+K26+K31</f>
        <v>0</v>
      </c>
      <c r="L22" s="103"/>
      <c r="M22" s="138">
        <f>M23+M26+M31</f>
        <v>0</v>
      </c>
      <c r="N22" s="103"/>
      <c r="O22" s="138">
        <f>O23+O26+O31</f>
        <v>0</v>
      </c>
      <c r="P22" s="147">
        <f t="shared" si="0"/>
        <v>0</v>
      </c>
    </row>
    <row r="23" spans="1:16" s="93" customFormat="1" ht="25.5" customHeight="1">
      <c r="A23" s="104"/>
      <c r="B23" s="105">
        <v>12100</v>
      </c>
      <c r="C23" s="106" t="s">
        <v>586</v>
      </c>
      <c r="D23" s="107"/>
      <c r="E23" s="139">
        <f>SUM(E24:E25)</f>
        <v>0</v>
      </c>
      <c r="F23" s="107"/>
      <c r="G23" s="139">
        <f>SUM(G24:G25)</f>
        <v>0</v>
      </c>
      <c r="H23" s="107"/>
      <c r="I23" s="139">
        <f>SUM(I24:I25)</f>
        <v>0</v>
      </c>
      <c r="J23" s="107"/>
      <c r="K23" s="139">
        <f>SUM(K24:K25)</f>
        <v>0</v>
      </c>
      <c r="L23" s="107"/>
      <c r="M23" s="139">
        <f>SUM(M24:M25)</f>
        <v>0</v>
      </c>
      <c r="N23" s="107"/>
      <c r="O23" s="139">
        <f>SUM(O24:O25)</f>
        <v>0</v>
      </c>
      <c r="P23" s="147">
        <f t="shared" si="0"/>
        <v>0</v>
      </c>
    </row>
    <row r="24" spans="1:16" s="93" customFormat="1" ht="25.5" customHeight="1">
      <c r="A24" s="108"/>
      <c r="B24" s="109">
        <v>12101</v>
      </c>
      <c r="C24" s="110" t="s">
        <v>1133</v>
      </c>
      <c r="D24" s="111">
        <v>101</v>
      </c>
      <c r="E24" s="152"/>
      <c r="F24" s="111"/>
      <c r="G24" s="140"/>
      <c r="H24" s="111"/>
      <c r="I24" s="140"/>
      <c r="J24" s="111"/>
      <c r="K24" s="140"/>
      <c r="L24" s="111"/>
      <c r="M24" s="140"/>
      <c r="N24" s="111"/>
      <c r="O24" s="140"/>
      <c r="P24" s="137">
        <f t="shared" si="0"/>
        <v>0</v>
      </c>
    </row>
    <row r="25" spans="1:16" s="93" customFormat="1" ht="25.5" customHeight="1">
      <c r="A25" s="108"/>
      <c r="B25" s="109">
        <v>12102</v>
      </c>
      <c r="C25" s="110" t="s">
        <v>1134</v>
      </c>
      <c r="D25" s="111">
        <v>101</v>
      </c>
      <c r="E25" s="152"/>
      <c r="F25" s="111"/>
      <c r="G25" s="140"/>
      <c r="H25" s="111"/>
      <c r="I25" s="140"/>
      <c r="J25" s="111"/>
      <c r="K25" s="140"/>
      <c r="L25" s="111"/>
      <c r="M25" s="140"/>
      <c r="N25" s="111"/>
      <c r="O25" s="140"/>
      <c r="P25" s="137">
        <f t="shared" si="0"/>
        <v>0</v>
      </c>
    </row>
    <row r="26" spans="1:16" s="93" customFormat="1" ht="25.5" customHeight="1">
      <c r="A26" s="104"/>
      <c r="B26" s="105">
        <v>12200</v>
      </c>
      <c r="C26" s="106" t="s">
        <v>570</v>
      </c>
      <c r="D26" s="107"/>
      <c r="E26" s="139">
        <f>SUM(E27:E30)</f>
        <v>0</v>
      </c>
      <c r="F26" s="107"/>
      <c r="G26" s="139">
        <f>SUM(G27:G30)</f>
        <v>0</v>
      </c>
      <c r="H26" s="107"/>
      <c r="I26" s="139">
        <f>SUM(I27:I30)</f>
        <v>0</v>
      </c>
      <c r="J26" s="107"/>
      <c r="K26" s="139">
        <f>SUM(K27:K30)</f>
        <v>0</v>
      </c>
      <c r="L26" s="107"/>
      <c r="M26" s="139">
        <f>SUM(M27:M30)</f>
        <v>0</v>
      </c>
      <c r="N26" s="107"/>
      <c r="O26" s="139">
        <f>SUM(O27:O30)</f>
        <v>0</v>
      </c>
      <c r="P26" s="147">
        <f t="shared" si="0"/>
        <v>0</v>
      </c>
    </row>
    <row r="27" spans="1:16" s="93" customFormat="1" ht="25.5" customHeight="1">
      <c r="A27" s="108"/>
      <c r="B27" s="109">
        <v>12201</v>
      </c>
      <c r="C27" s="110" t="s">
        <v>569</v>
      </c>
      <c r="D27" s="111">
        <v>101</v>
      </c>
      <c r="E27" s="152"/>
      <c r="F27" s="111"/>
      <c r="G27" s="140"/>
      <c r="H27" s="111"/>
      <c r="I27" s="140"/>
      <c r="J27" s="111"/>
      <c r="K27" s="140"/>
      <c r="L27" s="111"/>
      <c r="M27" s="140"/>
      <c r="N27" s="111"/>
      <c r="O27" s="140"/>
      <c r="P27" s="137">
        <f t="shared" si="0"/>
        <v>0</v>
      </c>
    </row>
    <row r="28" spans="1:16" s="93" customFormat="1" ht="25.5" customHeight="1">
      <c r="A28" s="108"/>
      <c r="B28" s="109">
        <v>12202</v>
      </c>
      <c r="C28" s="110" t="s">
        <v>568</v>
      </c>
      <c r="D28" s="111">
        <v>101</v>
      </c>
      <c r="E28" s="152"/>
      <c r="F28" s="111"/>
      <c r="G28" s="140"/>
      <c r="H28" s="111"/>
      <c r="I28" s="140"/>
      <c r="J28" s="111"/>
      <c r="K28" s="140"/>
      <c r="L28" s="111"/>
      <c r="M28" s="140"/>
      <c r="N28" s="111"/>
      <c r="O28" s="140"/>
      <c r="P28" s="137">
        <f t="shared" si="0"/>
        <v>0</v>
      </c>
    </row>
    <row r="29" spans="1:16" s="93" customFormat="1" ht="25.5" customHeight="1">
      <c r="A29" s="108"/>
      <c r="B29" s="109">
        <v>12203</v>
      </c>
      <c r="C29" s="110" t="s">
        <v>567</v>
      </c>
      <c r="D29" s="111">
        <v>101</v>
      </c>
      <c r="E29" s="152"/>
      <c r="F29" s="111"/>
      <c r="G29" s="140"/>
      <c r="H29" s="111"/>
      <c r="I29" s="140"/>
      <c r="J29" s="111"/>
      <c r="K29" s="140"/>
      <c r="L29" s="111"/>
      <c r="M29" s="140"/>
      <c r="N29" s="111"/>
      <c r="O29" s="140"/>
      <c r="P29" s="137">
        <f t="shared" si="0"/>
        <v>0</v>
      </c>
    </row>
    <row r="30" spans="1:16" s="93" customFormat="1" ht="25.5" customHeight="1">
      <c r="A30" s="108"/>
      <c r="B30" s="109">
        <v>12204</v>
      </c>
      <c r="C30" s="110" t="s">
        <v>566</v>
      </c>
      <c r="D30" s="111">
        <v>101</v>
      </c>
      <c r="E30" s="152"/>
      <c r="F30" s="111"/>
      <c r="G30" s="140"/>
      <c r="H30" s="111"/>
      <c r="I30" s="140"/>
      <c r="J30" s="111"/>
      <c r="K30" s="140"/>
      <c r="L30" s="111"/>
      <c r="M30" s="140"/>
      <c r="N30" s="111"/>
      <c r="O30" s="140"/>
      <c r="P30" s="137">
        <f t="shared" si="0"/>
        <v>0</v>
      </c>
    </row>
    <row r="31" spans="1:16" s="93" customFormat="1" ht="25.5" customHeight="1">
      <c r="A31" s="104"/>
      <c r="B31" s="105">
        <v>12300</v>
      </c>
      <c r="C31" s="106" t="s">
        <v>585</v>
      </c>
      <c r="D31" s="107"/>
      <c r="E31" s="139">
        <f>SUM(E32:E34)</f>
        <v>0</v>
      </c>
      <c r="F31" s="107"/>
      <c r="G31" s="139">
        <f>SUM(G32:G34)</f>
        <v>0</v>
      </c>
      <c r="H31" s="107"/>
      <c r="I31" s="139">
        <f>SUM(I32:I34)</f>
        <v>0</v>
      </c>
      <c r="J31" s="107"/>
      <c r="K31" s="139">
        <f>SUM(K32:K34)</f>
        <v>0</v>
      </c>
      <c r="L31" s="107"/>
      <c r="M31" s="139">
        <f>SUM(M32:M34)</f>
        <v>0</v>
      </c>
      <c r="N31" s="107"/>
      <c r="O31" s="139">
        <f>SUM(O32:O34)</f>
        <v>0</v>
      </c>
      <c r="P31" s="147">
        <f t="shared" si="0"/>
        <v>0</v>
      </c>
    </row>
    <row r="32" spans="1:16" s="93" customFormat="1" ht="25.5" customHeight="1">
      <c r="A32" s="108"/>
      <c r="B32" s="109">
        <v>12301</v>
      </c>
      <c r="C32" s="110" t="s">
        <v>468</v>
      </c>
      <c r="D32" s="111">
        <v>101</v>
      </c>
      <c r="E32" s="152"/>
      <c r="F32" s="111"/>
      <c r="G32" s="140"/>
      <c r="H32" s="111"/>
      <c r="I32" s="140"/>
      <c r="J32" s="111"/>
      <c r="K32" s="140"/>
      <c r="L32" s="111"/>
      <c r="M32" s="140"/>
      <c r="N32" s="111"/>
      <c r="O32" s="140"/>
      <c r="P32" s="137">
        <f t="shared" si="0"/>
        <v>0</v>
      </c>
    </row>
    <row r="33" spans="1:16" s="93" customFormat="1" ht="25.5" customHeight="1">
      <c r="A33" s="108"/>
      <c r="B33" s="109">
        <v>12302</v>
      </c>
      <c r="C33" s="110" t="s">
        <v>584</v>
      </c>
      <c r="D33" s="111">
        <v>101</v>
      </c>
      <c r="E33" s="152"/>
      <c r="F33" s="111"/>
      <c r="G33" s="140"/>
      <c r="H33" s="111"/>
      <c r="I33" s="140"/>
      <c r="J33" s="111"/>
      <c r="K33" s="140"/>
      <c r="L33" s="111"/>
      <c r="M33" s="140"/>
      <c r="N33" s="111"/>
      <c r="O33" s="140"/>
      <c r="P33" s="137">
        <f t="shared" si="0"/>
        <v>0</v>
      </c>
    </row>
    <row r="34" spans="1:16" s="93" customFormat="1" ht="25.5" customHeight="1">
      <c r="A34" s="108"/>
      <c r="B34" s="109">
        <v>12303</v>
      </c>
      <c r="C34" s="110" t="s">
        <v>583</v>
      </c>
      <c r="D34" s="111">
        <v>101</v>
      </c>
      <c r="E34" s="152"/>
      <c r="F34" s="111"/>
      <c r="G34" s="140"/>
      <c r="H34" s="111"/>
      <c r="I34" s="140"/>
      <c r="J34" s="111"/>
      <c r="K34" s="140"/>
      <c r="L34" s="111"/>
      <c r="M34" s="140"/>
      <c r="N34" s="111"/>
      <c r="O34" s="140"/>
      <c r="P34" s="137">
        <f t="shared" si="0"/>
        <v>0</v>
      </c>
    </row>
    <row r="35" spans="1:16" s="94" customFormat="1" ht="25.5" customHeight="1">
      <c r="A35" s="119">
        <v>13</v>
      </c>
      <c r="B35" s="120"/>
      <c r="C35" s="102" t="s">
        <v>582</v>
      </c>
      <c r="D35" s="121"/>
      <c r="E35" s="141"/>
      <c r="F35" s="121"/>
      <c r="G35" s="141"/>
      <c r="H35" s="121"/>
      <c r="I35" s="141"/>
      <c r="J35" s="121"/>
      <c r="K35" s="141"/>
      <c r="L35" s="121"/>
      <c r="M35" s="141"/>
      <c r="N35" s="121"/>
      <c r="O35" s="141"/>
      <c r="P35" s="147">
        <f t="shared" si="0"/>
        <v>0</v>
      </c>
    </row>
    <row r="36" spans="1:16" s="94" customFormat="1" ht="25.5" customHeight="1">
      <c r="A36" s="119">
        <v>14</v>
      </c>
      <c r="B36" s="120"/>
      <c r="C36" s="102" t="s">
        <v>581</v>
      </c>
      <c r="D36" s="121"/>
      <c r="E36" s="141"/>
      <c r="F36" s="121"/>
      <c r="G36" s="141"/>
      <c r="H36" s="121"/>
      <c r="I36" s="141"/>
      <c r="J36" s="121"/>
      <c r="K36" s="141"/>
      <c r="L36" s="121"/>
      <c r="M36" s="141"/>
      <c r="N36" s="121"/>
      <c r="O36" s="141"/>
      <c r="P36" s="147">
        <f t="shared" si="0"/>
        <v>0</v>
      </c>
    </row>
    <row r="37" spans="1:16" s="94" customFormat="1" ht="25.5" customHeight="1">
      <c r="A37" s="119">
        <v>15</v>
      </c>
      <c r="B37" s="120"/>
      <c r="C37" s="102" t="s">
        <v>580</v>
      </c>
      <c r="D37" s="121"/>
      <c r="E37" s="141"/>
      <c r="F37" s="121"/>
      <c r="G37" s="141"/>
      <c r="H37" s="121"/>
      <c r="I37" s="141"/>
      <c r="J37" s="121"/>
      <c r="K37" s="141"/>
      <c r="L37" s="121"/>
      <c r="M37" s="141"/>
      <c r="N37" s="121"/>
      <c r="O37" s="141"/>
      <c r="P37" s="147">
        <f t="shared" si="0"/>
        <v>0</v>
      </c>
    </row>
    <row r="38" spans="1:16" s="94" customFormat="1" ht="25.5" customHeight="1">
      <c r="A38" s="119">
        <v>16</v>
      </c>
      <c r="B38" s="120"/>
      <c r="C38" s="102" t="s">
        <v>579</v>
      </c>
      <c r="D38" s="121"/>
      <c r="E38" s="141"/>
      <c r="F38" s="121"/>
      <c r="G38" s="141"/>
      <c r="H38" s="121"/>
      <c r="I38" s="141"/>
      <c r="J38" s="121"/>
      <c r="K38" s="141"/>
      <c r="L38" s="121"/>
      <c r="M38" s="141"/>
      <c r="N38" s="121"/>
      <c r="O38" s="141"/>
      <c r="P38" s="147">
        <f t="shared" si="0"/>
        <v>0</v>
      </c>
    </row>
    <row r="39" spans="1:16" s="93" customFormat="1" ht="25.5" customHeight="1">
      <c r="A39" s="100">
        <v>17</v>
      </c>
      <c r="B39" s="118"/>
      <c r="C39" s="102" t="s">
        <v>499</v>
      </c>
      <c r="D39" s="103"/>
      <c r="E39" s="138">
        <f>E40+E42+E45+E47+E51</f>
        <v>0</v>
      </c>
      <c r="F39" s="103"/>
      <c r="G39" s="138">
        <f>G40+G42+G45+G47+G51</f>
        <v>0</v>
      </c>
      <c r="H39" s="103"/>
      <c r="I39" s="138">
        <f>I40+I42+I45+I47+I51</f>
        <v>0</v>
      </c>
      <c r="J39" s="103"/>
      <c r="K39" s="138">
        <f>K40+K42+K45+K47+K51</f>
        <v>0</v>
      </c>
      <c r="L39" s="103"/>
      <c r="M39" s="138">
        <f>M40+M42+M45+M47+M51</f>
        <v>0</v>
      </c>
      <c r="N39" s="103"/>
      <c r="O39" s="138">
        <f>O40+O42+O45+O47+O51</f>
        <v>0</v>
      </c>
      <c r="P39" s="147">
        <f t="shared" si="0"/>
        <v>0</v>
      </c>
    </row>
    <row r="40" spans="1:16" s="93" customFormat="1" ht="25.5" customHeight="1">
      <c r="A40" s="104"/>
      <c r="B40" s="105">
        <v>17100</v>
      </c>
      <c r="C40" s="129" t="s">
        <v>379</v>
      </c>
      <c r="D40" s="107"/>
      <c r="E40" s="139">
        <f>SUM(E41)</f>
        <v>0</v>
      </c>
      <c r="F40" s="107"/>
      <c r="G40" s="139">
        <f>SUM(G41)</f>
        <v>0</v>
      </c>
      <c r="H40" s="107"/>
      <c r="I40" s="139">
        <f>SUM(I41)</f>
        <v>0</v>
      </c>
      <c r="J40" s="107"/>
      <c r="K40" s="139">
        <f>SUM(K41)</f>
        <v>0</v>
      </c>
      <c r="L40" s="107"/>
      <c r="M40" s="139">
        <f>SUM(M41)</f>
        <v>0</v>
      </c>
      <c r="N40" s="107"/>
      <c r="O40" s="139">
        <f>SUM(O41)</f>
        <v>0</v>
      </c>
      <c r="P40" s="147">
        <f t="shared" si="0"/>
        <v>0</v>
      </c>
    </row>
    <row r="41" spans="1:16" s="93" customFormat="1" ht="25.5" customHeight="1">
      <c r="A41" s="108"/>
      <c r="B41" s="109">
        <v>17101</v>
      </c>
      <c r="C41" s="110" t="s">
        <v>378</v>
      </c>
      <c r="D41" s="111">
        <v>101</v>
      </c>
      <c r="E41" s="152"/>
      <c r="F41" s="111"/>
      <c r="G41" s="140"/>
      <c r="H41" s="111"/>
      <c r="I41" s="140"/>
      <c r="J41" s="111"/>
      <c r="K41" s="140"/>
      <c r="L41" s="111"/>
      <c r="M41" s="140"/>
      <c r="N41" s="111"/>
      <c r="O41" s="140"/>
      <c r="P41" s="137">
        <f t="shared" si="0"/>
        <v>0</v>
      </c>
    </row>
    <row r="42" spans="1:16" s="93" customFormat="1" ht="25.5" customHeight="1">
      <c r="A42" s="104"/>
      <c r="B42" s="105">
        <v>17200</v>
      </c>
      <c r="C42" s="129" t="s">
        <v>498</v>
      </c>
      <c r="D42" s="107"/>
      <c r="E42" s="139">
        <f>SUM(E43:E44)</f>
        <v>0</v>
      </c>
      <c r="F42" s="107"/>
      <c r="G42" s="139">
        <f>SUM(G43:G44)</f>
        <v>0</v>
      </c>
      <c r="H42" s="107"/>
      <c r="I42" s="139">
        <f>SUM(I43:I44)</f>
        <v>0</v>
      </c>
      <c r="J42" s="107"/>
      <c r="K42" s="139">
        <f>SUM(K43:K44)</f>
        <v>0</v>
      </c>
      <c r="L42" s="107"/>
      <c r="M42" s="139">
        <f>SUM(M43:M44)</f>
        <v>0</v>
      </c>
      <c r="N42" s="107"/>
      <c r="O42" s="139">
        <f>SUM(O43:O44)</f>
        <v>0</v>
      </c>
      <c r="P42" s="147">
        <f t="shared" si="0"/>
        <v>0</v>
      </c>
    </row>
    <row r="43" spans="1:16" s="93" customFormat="1" ht="25.5" customHeight="1">
      <c r="A43" s="108"/>
      <c r="B43" s="109">
        <v>17201</v>
      </c>
      <c r="C43" s="110" t="s">
        <v>393</v>
      </c>
      <c r="D43" s="111">
        <v>101</v>
      </c>
      <c r="E43" s="152"/>
      <c r="F43" s="111"/>
      <c r="G43" s="140"/>
      <c r="H43" s="111"/>
      <c r="I43" s="140"/>
      <c r="J43" s="111"/>
      <c r="K43" s="140"/>
      <c r="L43" s="111"/>
      <c r="M43" s="140"/>
      <c r="N43" s="111"/>
      <c r="O43" s="140"/>
      <c r="P43" s="137">
        <f t="shared" si="0"/>
        <v>0</v>
      </c>
    </row>
    <row r="44" spans="1:16" s="93" customFormat="1" ht="25.5" customHeight="1">
      <c r="A44" s="108"/>
      <c r="B44" s="109">
        <v>17202</v>
      </c>
      <c r="C44" s="110" t="s">
        <v>1338</v>
      </c>
      <c r="D44" s="111">
        <v>101</v>
      </c>
      <c r="E44" s="152"/>
      <c r="F44" s="111"/>
      <c r="G44" s="140"/>
      <c r="H44" s="111"/>
      <c r="I44" s="140"/>
      <c r="J44" s="111"/>
      <c r="K44" s="140"/>
      <c r="L44" s="111"/>
      <c r="M44" s="140"/>
      <c r="N44" s="111"/>
      <c r="O44" s="140"/>
      <c r="P44" s="137">
        <f t="shared" si="0"/>
        <v>0</v>
      </c>
    </row>
    <row r="45" spans="1:16" s="93" customFormat="1" ht="25.5" customHeight="1">
      <c r="A45" s="104"/>
      <c r="B45" s="105">
        <v>17300</v>
      </c>
      <c r="C45" s="129" t="s">
        <v>377</v>
      </c>
      <c r="D45" s="107"/>
      <c r="E45" s="139">
        <f>SUM(E46)</f>
        <v>0</v>
      </c>
      <c r="F45" s="107"/>
      <c r="G45" s="139">
        <f>SUM(G46)</f>
        <v>0</v>
      </c>
      <c r="H45" s="107"/>
      <c r="I45" s="139">
        <f>SUM(I46)</f>
        <v>0</v>
      </c>
      <c r="J45" s="107"/>
      <c r="K45" s="139">
        <f>SUM(K46)</f>
        <v>0</v>
      </c>
      <c r="L45" s="107"/>
      <c r="M45" s="139">
        <f>SUM(M46)</f>
        <v>0</v>
      </c>
      <c r="N45" s="107"/>
      <c r="O45" s="139">
        <f>SUM(O46)</f>
        <v>0</v>
      </c>
      <c r="P45" s="147">
        <f t="shared" si="0"/>
        <v>0</v>
      </c>
    </row>
    <row r="46" spans="1:16" s="93" customFormat="1" ht="25.5" customHeight="1">
      <c r="A46" s="108"/>
      <c r="B46" s="109">
        <v>17301</v>
      </c>
      <c r="C46" s="110" t="s">
        <v>1136</v>
      </c>
      <c r="D46" s="111">
        <v>101</v>
      </c>
      <c r="E46" s="152"/>
      <c r="F46" s="111"/>
      <c r="G46" s="140"/>
      <c r="H46" s="111"/>
      <c r="I46" s="140"/>
      <c r="J46" s="111"/>
      <c r="K46" s="140"/>
      <c r="L46" s="111"/>
      <c r="M46" s="140"/>
      <c r="N46" s="111"/>
      <c r="O46" s="140"/>
      <c r="P46" s="137">
        <f t="shared" si="0"/>
        <v>0</v>
      </c>
    </row>
    <row r="47" spans="1:16" s="93" customFormat="1" ht="25.5" customHeight="1">
      <c r="A47" s="104"/>
      <c r="B47" s="105">
        <v>17400</v>
      </c>
      <c r="C47" s="129" t="s">
        <v>369</v>
      </c>
      <c r="D47" s="107"/>
      <c r="E47" s="139">
        <f>SUM(E48:E50)</f>
        <v>0</v>
      </c>
      <c r="F47" s="130"/>
      <c r="G47" s="139">
        <f>SUM(G48:G50)</f>
        <v>0</v>
      </c>
      <c r="H47" s="107"/>
      <c r="I47" s="139">
        <f>SUM(I48:I50)</f>
        <v>0</v>
      </c>
      <c r="J47" s="107"/>
      <c r="K47" s="139">
        <f>SUM(K48:K50)</f>
        <v>0</v>
      </c>
      <c r="L47" s="107"/>
      <c r="M47" s="139">
        <f>SUM(M48:M50)</f>
        <v>0</v>
      </c>
      <c r="N47" s="107"/>
      <c r="O47" s="139">
        <f>SUM(O48:O50)</f>
        <v>0</v>
      </c>
      <c r="P47" s="147">
        <f t="shared" si="0"/>
        <v>0</v>
      </c>
    </row>
    <row r="48" spans="1:16" s="93" customFormat="1" ht="25.5" customHeight="1">
      <c r="A48" s="108"/>
      <c r="B48" s="109">
        <v>17401</v>
      </c>
      <c r="C48" s="110" t="s">
        <v>1137</v>
      </c>
      <c r="D48" s="111">
        <v>101</v>
      </c>
      <c r="E48" s="152"/>
      <c r="F48" s="114"/>
      <c r="G48" s="140"/>
      <c r="H48" s="111"/>
      <c r="I48" s="140"/>
      <c r="J48" s="111"/>
      <c r="K48" s="140"/>
      <c r="L48" s="111"/>
      <c r="M48" s="140"/>
      <c r="N48" s="111"/>
      <c r="O48" s="140"/>
      <c r="P48" s="137">
        <f t="shared" si="0"/>
        <v>0</v>
      </c>
    </row>
    <row r="49" spans="1:16" s="93" customFormat="1" ht="25.5" customHeight="1">
      <c r="A49" s="108"/>
      <c r="B49" s="109">
        <v>17402</v>
      </c>
      <c r="C49" s="110" t="s">
        <v>368</v>
      </c>
      <c r="D49" s="111">
        <v>101</v>
      </c>
      <c r="E49" s="152"/>
      <c r="F49" s="114"/>
      <c r="G49" s="140"/>
      <c r="H49" s="111"/>
      <c r="I49" s="140"/>
      <c r="J49" s="111"/>
      <c r="K49" s="140"/>
      <c r="L49" s="111"/>
      <c r="M49" s="140"/>
      <c r="N49" s="111"/>
      <c r="O49" s="140"/>
      <c r="P49" s="137">
        <f t="shared" si="0"/>
        <v>0</v>
      </c>
    </row>
    <row r="50" spans="1:16" s="93" customFormat="1" ht="25.5" customHeight="1">
      <c r="A50" s="108"/>
      <c r="B50" s="109">
        <v>17403</v>
      </c>
      <c r="C50" s="110" t="s">
        <v>367</v>
      </c>
      <c r="D50" s="111">
        <v>101</v>
      </c>
      <c r="E50" s="152"/>
      <c r="F50" s="114"/>
      <c r="G50" s="140"/>
      <c r="H50" s="111"/>
      <c r="I50" s="140"/>
      <c r="J50" s="111"/>
      <c r="K50" s="140"/>
      <c r="L50" s="111"/>
      <c r="M50" s="140"/>
      <c r="N50" s="111"/>
      <c r="O50" s="140"/>
      <c r="P50" s="137">
        <f t="shared" si="0"/>
        <v>0</v>
      </c>
    </row>
    <row r="51" spans="1:16" s="93" customFormat="1" ht="25.5" customHeight="1">
      <c r="A51" s="104"/>
      <c r="B51" s="105">
        <v>17500</v>
      </c>
      <c r="C51" s="129" t="s">
        <v>366</v>
      </c>
      <c r="D51" s="107"/>
      <c r="E51" s="139">
        <f>SUM(E52)</f>
        <v>0</v>
      </c>
      <c r="F51" s="130"/>
      <c r="G51" s="139">
        <f>SUM(G52)</f>
        <v>0</v>
      </c>
      <c r="H51" s="107"/>
      <c r="I51" s="139">
        <f>SUM(I52)</f>
        <v>0</v>
      </c>
      <c r="J51" s="107"/>
      <c r="K51" s="139">
        <f>SUM(K52)</f>
        <v>0</v>
      </c>
      <c r="L51" s="107"/>
      <c r="M51" s="139">
        <f>SUM(M52)</f>
        <v>0</v>
      </c>
      <c r="N51" s="107"/>
      <c r="O51" s="139">
        <f>SUM(O52)</f>
        <v>0</v>
      </c>
      <c r="P51" s="147">
        <f t="shared" si="0"/>
        <v>0</v>
      </c>
    </row>
    <row r="52" spans="1:16" s="93" customFormat="1" ht="25.5" customHeight="1">
      <c r="A52" s="108"/>
      <c r="B52" s="109">
        <v>17501</v>
      </c>
      <c r="C52" s="110" t="s">
        <v>1138</v>
      </c>
      <c r="D52" s="111">
        <v>101</v>
      </c>
      <c r="E52" s="152"/>
      <c r="F52" s="114"/>
      <c r="G52" s="140"/>
      <c r="H52" s="111"/>
      <c r="I52" s="140"/>
      <c r="J52" s="111"/>
      <c r="K52" s="140"/>
      <c r="L52" s="111"/>
      <c r="M52" s="140"/>
      <c r="N52" s="111"/>
      <c r="O52" s="140"/>
      <c r="P52" s="137">
        <f t="shared" si="0"/>
        <v>0</v>
      </c>
    </row>
    <row r="53" spans="1:16" s="93" customFormat="1" ht="25.5" customHeight="1">
      <c r="A53" s="100">
        <v>18</v>
      </c>
      <c r="B53" s="118"/>
      <c r="C53" s="102" t="s">
        <v>578</v>
      </c>
      <c r="D53" s="103"/>
      <c r="E53" s="138">
        <f>E54</f>
        <v>0</v>
      </c>
      <c r="F53" s="103"/>
      <c r="G53" s="138">
        <f>G54</f>
        <v>0</v>
      </c>
      <c r="H53" s="103"/>
      <c r="I53" s="138">
        <f>I54</f>
        <v>0</v>
      </c>
      <c r="J53" s="103"/>
      <c r="K53" s="138">
        <f>K54</f>
        <v>0</v>
      </c>
      <c r="L53" s="103"/>
      <c r="M53" s="138">
        <f>M54</f>
        <v>0</v>
      </c>
      <c r="N53" s="103"/>
      <c r="O53" s="138">
        <f>O54</f>
        <v>0</v>
      </c>
      <c r="P53" s="147">
        <f t="shared" si="0"/>
        <v>0</v>
      </c>
    </row>
    <row r="54" spans="1:16" s="93" customFormat="1" ht="25.5" customHeight="1">
      <c r="A54" s="104"/>
      <c r="B54" s="105">
        <v>18100</v>
      </c>
      <c r="C54" s="129" t="s">
        <v>577</v>
      </c>
      <c r="D54" s="107"/>
      <c r="E54" s="139">
        <f>SUM(E55:E56)</f>
        <v>0</v>
      </c>
      <c r="F54" s="107"/>
      <c r="G54" s="139">
        <f>SUM(G55:G56)</f>
        <v>0</v>
      </c>
      <c r="H54" s="107"/>
      <c r="I54" s="139">
        <f>SUM(I55:I56)</f>
        <v>0</v>
      </c>
      <c r="J54" s="107"/>
      <c r="K54" s="139">
        <f>SUM(K55:K56)</f>
        <v>0</v>
      </c>
      <c r="L54" s="107"/>
      <c r="M54" s="139">
        <f>SUM(M55:M56)</f>
        <v>0</v>
      </c>
      <c r="N54" s="107"/>
      <c r="O54" s="139">
        <f>SUM(O55:O56)</f>
        <v>0</v>
      </c>
      <c r="P54" s="147">
        <f t="shared" si="0"/>
        <v>0</v>
      </c>
    </row>
    <row r="55" spans="1:16" s="93" customFormat="1" ht="25.5" customHeight="1">
      <c r="A55" s="108"/>
      <c r="B55" s="109">
        <v>18101</v>
      </c>
      <c r="C55" s="110" t="s">
        <v>577</v>
      </c>
      <c r="D55" s="111">
        <v>101</v>
      </c>
      <c r="E55" s="152"/>
      <c r="F55" s="111"/>
      <c r="G55" s="140"/>
      <c r="H55" s="111"/>
      <c r="I55" s="140"/>
      <c r="J55" s="111"/>
      <c r="K55" s="140"/>
      <c r="L55" s="111"/>
      <c r="M55" s="140"/>
      <c r="N55" s="111"/>
      <c r="O55" s="140"/>
      <c r="P55" s="137">
        <f t="shared" si="0"/>
        <v>0</v>
      </c>
    </row>
    <row r="56" spans="1:16" s="93" customFormat="1" ht="25.5" customHeight="1">
      <c r="A56" s="108"/>
      <c r="B56" s="109">
        <v>18102</v>
      </c>
      <c r="C56" s="110" t="s">
        <v>1135</v>
      </c>
      <c r="D56" s="111">
        <v>101</v>
      </c>
      <c r="E56" s="152"/>
      <c r="F56" s="111"/>
      <c r="G56" s="140"/>
      <c r="H56" s="111"/>
      <c r="I56" s="140"/>
      <c r="J56" s="111"/>
      <c r="K56" s="140"/>
      <c r="L56" s="111"/>
      <c r="M56" s="140"/>
      <c r="N56" s="111"/>
      <c r="O56" s="140"/>
      <c r="P56" s="137">
        <f t="shared" si="0"/>
        <v>0</v>
      </c>
    </row>
    <row r="57" spans="1:16" s="93" customFormat="1" ht="25.5" customHeight="1">
      <c r="A57" s="96">
        <v>2</v>
      </c>
      <c r="B57" s="124"/>
      <c r="C57" s="98" t="s">
        <v>576</v>
      </c>
      <c r="D57" s="99"/>
      <c r="E57" s="137">
        <f>E58+E59+E60+E61+E62</f>
        <v>0</v>
      </c>
      <c r="F57" s="99"/>
      <c r="G57" s="137">
        <f>G58+G59+G60+G61+G62</f>
        <v>0</v>
      </c>
      <c r="H57" s="99"/>
      <c r="I57" s="137">
        <f>I58+I59+I60+I61+I62</f>
        <v>0</v>
      </c>
      <c r="J57" s="99"/>
      <c r="K57" s="137">
        <f>K58+K59+K60+K61+K62</f>
        <v>0</v>
      </c>
      <c r="L57" s="99"/>
      <c r="M57" s="137">
        <f>M58+M59+M60+M61+M62</f>
        <v>0</v>
      </c>
      <c r="N57" s="99"/>
      <c r="O57" s="137">
        <f>O58+O59+O60+O61+O62</f>
        <v>0</v>
      </c>
      <c r="P57" s="147">
        <f t="shared" si="0"/>
        <v>0</v>
      </c>
    </row>
    <row r="58" spans="1:16" s="93" customFormat="1" ht="25.5" customHeight="1">
      <c r="A58" s="100">
        <v>21</v>
      </c>
      <c r="B58" s="118"/>
      <c r="C58" s="102" t="s">
        <v>575</v>
      </c>
      <c r="D58" s="103"/>
      <c r="E58" s="138"/>
      <c r="F58" s="103"/>
      <c r="G58" s="138"/>
      <c r="H58" s="103"/>
      <c r="I58" s="138"/>
      <c r="J58" s="103"/>
      <c r="K58" s="138"/>
      <c r="L58" s="103"/>
      <c r="M58" s="138"/>
      <c r="N58" s="103"/>
      <c r="O58" s="138"/>
      <c r="P58" s="147">
        <f t="shared" si="0"/>
        <v>0</v>
      </c>
    </row>
    <row r="59" spans="1:16" s="93" customFormat="1" ht="25.5" customHeight="1">
      <c r="A59" s="100">
        <v>22</v>
      </c>
      <c r="B59" s="118"/>
      <c r="C59" s="102" t="s">
        <v>574</v>
      </c>
      <c r="D59" s="103"/>
      <c r="E59" s="138"/>
      <c r="F59" s="103"/>
      <c r="G59" s="138"/>
      <c r="H59" s="103"/>
      <c r="I59" s="138"/>
      <c r="J59" s="103"/>
      <c r="K59" s="138"/>
      <c r="L59" s="103"/>
      <c r="M59" s="138"/>
      <c r="N59" s="103"/>
      <c r="O59" s="138"/>
      <c r="P59" s="147">
        <f t="shared" si="0"/>
        <v>0</v>
      </c>
    </row>
    <row r="60" spans="1:16" s="93" customFormat="1" ht="25.5" customHeight="1">
      <c r="A60" s="100">
        <v>23</v>
      </c>
      <c r="B60" s="118"/>
      <c r="C60" s="102" t="s">
        <v>573</v>
      </c>
      <c r="D60" s="103"/>
      <c r="E60" s="138"/>
      <c r="F60" s="103"/>
      <c r="G60" s="138"/>
      <c r="H60" s="103"/>
      <c r="I60" s="138"/>
      <c r="J60" s="103"/>
      <c r="K60" s="138"/>
      <c r="L60" s="103"/>
      <c r="M60" s="138"/>
      <c r="N60" s="103"/>
      <c r="O60" s="138"/>
      <c r="P60" s="147">
        <f t="shared" si="0"/>
        <v>0</v>
      </c>
    </row>
    <row r="61" spans="1:16" s="93" customFormat="1" ht="25.5" customHeight="1">
      <c r="A61" s="100">
        <v>24</v>
      </c>
      <c r="B61" s="118"/>
      <c r="C61" s="102" t="s">
        <v>572</v>
      </c>
      <c r="D61" s="103"/>
      <c r="E61" s="138"/>
      <c r="F61" s="103"/>
      <c r="G61" s="138"/>
      <c r="H61" s="103"/>
      <c r="I61" s="138"/>
      <c r="J61" s="103"/>
      <c r="K61" s="138"/>
      <c r="L61" s="103"/>
      <c r="M61" s="138"/>
      <c r="N61" s="103"/>
      <c r="O61" s="138"/>
      <c r="P61" s="147">
        <f t="shared" si="0"/>
        <v>0</v>
      </c>
    </row>
    <row r="62" spans="1:16" s="93" customFormat="1" ht="25.5" customHeight="1">
      <c r="A62" s="100">
        <v>25</v>
      </c>
      <c r="B62" s="118"/>
      <c r="C62" s="102" t="s">
        <v>499</v>
      </c>
      <c r="D62" s="103"/>
      <c r="E62" s="138"/>
      <c r="F62" s="103"/>
      <c r="G62" s="138"/>
      <c r="H62" s="103"/>
      <c r="I62" s="138"/>
      <c r="J62" s="103"/>
      <c r="K62" s="138"/>
      <c r="L62" s="103"/>
      <c r="M62" s="138"/>
      <c r="N62" s="103"/>
      <c r="O62" s="138"/>
      <c r="P62" s="147">
        <f t="shared" si="0"/>
        <v>0</v>
      </c>
    </row>
    <row r="63" spans="1:16" s="93" customFormat="1" ht="25.5" customHeight="1">
      <c r="A63" s="96">
        <v>3</v>
      </c>
      <c r="B63" s="124"/>
      <c r="C63" s="98" t="s">
        <v>571</v>
      </c>
      <c r="D63" s="99"/>
      <c r="E63" s="137">
        <f>E64</f>
        <v>0</v>
      </c>
      <c r="F63" s="99"/>
      <c r="G63" s="137">
        <f>G64</f>
        <v>0</v>
      </c>
      <c r="H63" s="99"/>
      <c r="I63" s="137">
        <f>I64</f>
        <v>0</v>
      </c>
      <c r="J63" s="99"/>
      <c r="K63" s="137">
        <f>K64</f>
        <v>0</v>
      </c>
      <c r="L63" s="99"/>
      <c r="M63" s="137">
        <f>M64</f>
        <v>0</v>
      </c>
      <c r="N63" s="99"/>
      <c r="O63" s="137">
        <f>O64</f>
        <v>0</v>
      </c>
      <c r="P63" s="147">
        <f t="shared" si="0"/>
        <v>0</v>
      </c>
    </row>
    <row r="64" spans="1:16" s="93" customFormat="1" ht="25.5" customHeight="1">
      <c r="A64" s="100">
        <v>31</v>
      </c>
      <c r="B64" s="118"/>
      <c r="C64" s="102" t="s">
        <v>1220</v>
      </c>
      <c r="D64" s="103"/>
      <c r="E64" s="138">
        <f>E65</f>
        <v>0</v>
      </c>
      <c r="F64" s="103"/>
      <c r="G64" s="138">
        <f>G65</f>
        <v>0</v>
      </c>
      <c r="H64" s="103"/>
      <c r="I64" s="138">
        <f>I65</f>
        <v>0</v>
      </c>
      <c r="J64" s="103"/>
      <c r="K64" s="138">
        <f>K65</f>
        <v>0</v>
      </c>
      <c r="L64" s="103"/>
      <c r="M64" s="138">
        <f>M65</f>
        <v>0</v>
      </c>
      <c r="N64" s="103"/>
      <c r="O64" s="138">
        <f>O65</f>
        <v>0</v>
      </c>
      <c r="P64" s="147">
        <f t="shared" si="0"/>
        <v>0</v>
      </c>
    </row>
    <row r="65" spans="1:16" s="93" customFormat="1" ht="25.5" customHeight="1">
      <c r="A65" s="104"/>
      <c r="B65" s="105">
        <v>31100</v>
      </c>
      <c r="C65" s="129" t="s">
        <v>565</v>
      </c>
      <c r="D65" s="107"/>
      <c r="E65" s="139">
        <f>SUM(E66:E67)</f>
        <v>0</v>
      </c>
      <c r="F65" s="107"/>
      <c r="G65" s="139">
        <f>SUM(G66:G67)</f>
        <v>0</v>
      </c>
      <c r="H65" s="107"/>
      <c r="I65" s="139">
        <f>SUM(I66:I67)</f>
        <v>0</v>
      </c>
      <c r="J65" s="107"/>
      <c r="K65" s="139">
        <f>SUM(K66:K67)</f>
        <v>0</v>
      </c>
      <c r="L65" s="107"/>
      <c r="M65" s="139">
        <f>SUM(M66:M67)</f>
        <v>0</v>
      </c>
      <c r="N65" s="107"/>
      <c r="O65" s="139">
        <f>SUM(O66:O67)</f>
        <v>0</v>
      </c>
      <c r="P65" s="147">
        <f t="shared" si="0"/>
        <v>0</v>
      </c>
    </row>
    <row r="66" spans="1:16" s="93" customFormat="1" ht="25.5" customHeight="1">
      <c r="A66" s="108"/>
      <c r="B66" s="109">
        <v>31101</v>
      </c>
      <c r="C66" s="110" t="s">
        <v>1339</v>
      </c>
      <c r="D66" s="111">
        <v>101</v>
      </c>
      <c r="E66" s="152"/>
      <c r="F66" s="111"/>
      <c r="G66" s="140"/>
      <c r="H66" s="111"/>
      <c r="I66" s="140"/>
      <c r="J66" s="111"/>
      <c r="K66" s="140"/>
      <c r="L66" s="111"/>
      <c r="M66" s="140"/>
      <c r="N66" s="111"/>
      <c r="O66" s="140"/>
      <c r="P66" s="137">
        <f t="shared" si="0"/>
        <v>0</v>
      </c>
    </row>
    <row r="67" spans="1:16" s="93" customFormat="1" ht="25.5" customHeight="1">
      <c r="A67" s="108"/>
      <c r="B67" s="109">
        <v>31102</v>
      </c>
      <c r="C67" s="110" t="s">
        <v>564</v>
      </c>
      <c r="D67" s="111">
        <v>101</v>
      </c>
      <c r="E67" s="152"/>
      <c r="F67" s="111"/>
      <c r="G67" s="140"/>
      <c r="H67" s="111"/>
      <c r="I67" s="140"/>
      <c r="J67" s="111"/>
      <c r="K67" s="140"/>
      <c r="L67" s="111"/>
      <c r="M67" s="140"/>
      <c r="N67" s="111"/>
      <c r="O67" s="140"/>
      <c r="P67" s="137">
        <f t="shared" si="0"/>
        <v>0</v>
      </c>
    </row>
    <row r="68" spans="1:16" s="93" customFormat="1" ht="25.5" customHeight="1">
      <c r="A68" s="96">
        <v>4</v>
      </c>
      <c r="B68" s="124"/>
      <c r="C68" s="98" t="s">
        <v>563</v>
      </c>
      <c r="D68" s="99"/>
      <c r="E68" s="137">
        <f>E69+E70+E71+E141+E196</f>
        <v>0</v>
      </c>
      <c r="F68" s="99"/>
      <c r="G68" s="137">
        <f>G69+G70+G71+G141+G196</f>
        <v>0</v>
      </c>
      <c r="H68" s="99"/>
      <c r="I68" s="137">
        <f>I69+I70+I71+I141+I196</f>
        <v>0</v>
      </c>
      <c r="J68" s="99"/>
      <c r="K68" s="137">
        <f>K69+K70+K71+K141+K196</f>
        <v>0</v>
      </c>
      <c r="L68" s="99"/>
      <c r="M68" s="137">
        <f>M69+M70+M71+M141+M196</f>
        <v>0</v>
      </c>
      <c r="N68" s="99"/>
      <c r="O68" s="137">
        <f>O69+O70+O71+O141+O196</f>
        <v>0</v>
      </c>
      <c r="P68" s="147">
        <f t="shared" si="0"/>
        <v>0</v>
      </c>
    </row>
    <row r="69" spans="1:16" s="93" customFormat="1" ht="25.5" customHeight="1">
      <c r="A69" s="100">
        <v>41</v>
      </c>
      <c r="B69" s="118"/>
      <c r="C69" s="102" t="s">
        <v>562</v>
      </c>
      <c r="D69" s="103"/>
      <c r="E69" s="138"/>
      <c r="F69" s="103"/>
      <c r="G69" s="138"/>
      <c r="H69" s="103"/>
      <c r="I69" s="138"/>
      <c r="J69" s="103"/>
      <c r="K69" s="138"/>
      <c r="L69" s="103"/>
      <c r="M69" s="138"/>
      <c r="N69" s="103"/>
      <c r="O69" s="138"/>
      <c r="P69" s="147">
        <f t="shared" ref="P69:P132" si="1">SUM(E69+G69+I69+K69+M69+O69)</f>
        <v>0</v>
      </c>
    </row>
    <row r="70" spans="1:16" s="93" customFormat="1" ht="25.5" customHeight="1">
      <c r="A70" s="100">
        <v>42</v>
      </c>
      <c r="B70" s="118"/>
      <c r="C70" s="102" t="s">
        <v>561</v>
      </c>
      <c r="D70" s="103"/>
      <c r="E70" s="138"/>
      <c r="F70" s="103"/>
      <c r="G70" s="138"/>
      <c r="H70" s="103"/>
      <c r="I70" s="138"/>
      <c r="J70" s="103"/>
      <c r="K70" s="138"/>
      <c r="L70" s="103"/>
      <c r="M70" s="138"/>
      <c r="N70" s="103"/>
      <c r="O70" s="138"/>
      <c r="P70" s="147">
        <f t="shared" si="1"/>
        <v>0</v>
      </c>
    </row>
    <row r="71" spans="1:16" s="93" customFormat="1" ht="25.5" customHeight="1">
      <c r="A71" s="100">
        <v>43</v>
      </c>
      <c r="B71" s="118"/>
      <c r="C71" s="102" t="s">
        <v>560</v>
      </c>
      <c r="D71" s="103"/>
      <c r="E71" s="138">
        <f>E72+E76+E81+E88+E99+E109+E113+E128+E135</f>
        <v>0</v>
      </c>
      <c r="F71" s="103"/>
      <c r="G71" s="138">
        <f>G72+G76+G81+G88+G99+G109+G113+G128+G135</f>
        <v>0</v>
      </c>
      <c r="H71" s="103"/>
      <c r="I71" s="138">
        <f>I72+I76+I81+I88+I99+I109+I113+I128+I135</f>
        <v>0</v>
      </c>
      <c r="J71" s="103"/>
      <c r="K71" s="138">
        <f>K72+K76+K81+K88+K99+K109+K113+K128+K135</f>
        <v>0</v>
      </c>
      <c r="L71" s="103"/>
      <c r="M71" s="138">
        <f>M72+M76+M81+M88+M99+M109+M113+M128+M135</f>
        <v>0</v>
      </c>
      <c r="N71" s="103"/>
      <c r="O71" s="138">
        <f>O72+O76+O81+O88+O99+O109+O113+O128+O135</f>
        <v>0</v>
      </c>
      <c r="P71" s="147">
        <f t="shared" si="1"/>
        <v>0</v>
      </c>
    </row>
    <row r="72" spans="1:16" s="93" customFormat="1" ht="25.5" customHeight="1">
      <c r="A72" s="104"/>
      <c r="B72" s="105">
        <v>43100</v>
      </c>
      <c r="C72" s="129" t="s">
        <v>559</v>
      </c>
      <c r="D72" s="107"/>
      <c r="E72" s="139">
        <f>SUM(E73:E75)</f>
        <v>0</v>
      </c>
      <c r="F72" s="107"/>
      <c r="G72" s="139">
        <f>SUM(G73:G75)</f>
        <v>0</v>
      </c>
      <c r="H72" s="107"/>
      <c r="I72" s="139">
        <f>SUM(I73:I75)</f>
        <v>0</v>
      </c>
      <c r="J72" s="107"/>
      <c r="K72" s="139">
        <f>SUM(K73:K75)</f>
        <v>0</v>
      </c>
      <c r="L72" s="107"/>
      <c r="M72" s="139">
        <f>SUM(M73:M75)</f>
        <v>0</v>
      </c>
      <c r="N72" s="107"/>
      <c r="O72" s="139">
        <f>SUM(O73:O75)</f>
        <v>0</v>
      </c>
      <c r="P72" s="147">
        <f t="shared" si="1"/>
        <v>0</v>
      </c>
    </row>
    <row r="73" spans="1:16" s="93" customFormat="1" ht="25.5" customHeight="1">
      <c r="A73" s="108"/>
      <c r="B73" s="109">
        <v>43101</v>
      </c>
      <c r="C73" s="110" t="s">
        <v>558</v>
      </c>
      <c r="D73" s="111">
        <v>101</v>
      </c>
      <c r="E73" s="152"/>
      <c r="F73" s="111"/>
      <c r="G73" s="140"/>
      <c r="H73" s="111"/>
      <c r="I73" s="140"/>
      <c r="J73" s="111"/>
      <c r="K73" s="140"/>
      <c r="L73" s="111"/>
      <c r="M73" s="140"/>
      <c r="N73" s="111"/>
      <c r="O73" s="140"/>
      <c r="P73" s="137">
        <f t="shared" si="1"/>
        <v>0</v>
      </c>
    </row>
    <row r="74" spans="1:16" s="93" customFormat="1" ht="25.5" customHeight="1">
      <c r="A74" s="108"/>
      <c r="B74" s="109">
        <v>43102</v>
      </c>
      <c r="C74" s="110" t="s">
        <v>557</v>
      </c>
      <c r="D74" s="111">
        <v>101</v>
      </c>
      <c r="E74" s="152"/>
      <c r="F74" s="111"/>
      <c r="G74" s="140"/>
      <c r="H74" s="111"/>
      <c r="I74" s="140"/>
      <c r="J74" s="111"/>
      <c r="K74" s="140"/>
      <c r="L74" s="111"/>
      <c r="M74" s="140"/>
      <c r="N74" s="111"/>
      <c r="O74" s="140"/>
      <c r="P74" s="137">
        <f t="shared" si="1"/>
        <v>0</v>
      </c>
    </row>
    <row r="75" spans="1:16" s="93" customFormat="1" ht="25.5" customHeight="1">
      <c r="A75" s="108"/>
      <c r="B75" s="109">
        <v>43103</v>
      </c>
      <c r="C75" s="110" t="s">
        <v>556</v>
      </c>
      <c r="D75" s="111">
        <v>101</v>
      </c>
      <c r="E75" s="152"/>
      <c r="F75" s="111"/>
      <c r="G75" s="140"/>
      <c r="H75" s="111"/>
      <c r="I75" s="140"/>
      <c r="J75" s="111"/>
      <c r="K75" s="140"/>
      <c r="L75" s="111"/>
      <c r="M75" s="140"/>
      <c r="N75" s="111"/>
      <c r="O75" s="140"/>
      <c r="P75" s="137">
        <f t="shared" si="1"/>
        <v>0</v>
      </c>
    </row>
    <row r="76" spans="1:16" s="93" customFormat="1" ht="25.5" customHeight="1">
      <c r="A76" s="104"/>
      <c r="B76" s="105">
        <v>43200</v>
      </c>
      <c r="C76" s="129" t="s">
        <v>555</v>
      </c>
      <c r="D76" s="107"/>
      <c r="E76" s="139">
        <f>SUM(E77:E80)</f>
        <v>0</v>
      </c>
      <c r="F76" s="107"/>
      <c r="G76" s="139">
        <f>SUM(G77:G80)</f>
        <v>0</v>
      </c>
      <c r="H76" s="107"/>
      <c r="I76" s="139">
        <f>SUM(I77:I80)</f>
        <v>0</v>
      </c>
      <c r="J76" s="107"/>
      <c r="K76" s="139">
        <f>SUM(K77:K80)</f>
        <v>0</v>
      </c>
      <c r="L76" s="107"/>
      <c r="M76" s="139">
        <f>SUM(M77:M80)</f>
        <v>0</v>
      </c>
      <c r="N76" s="107"/>
      <c r="O76" s="139">
        <f>SUM(O77:O80)</f>
        <v>0</v>
      </c>
      <c r="P76" s="147">
        <f t="shared" si="1"/>
        <v>0</v>
      </c>
    </row>
    <row r="77" spans="1:16" s="93" customFormat="1" ht="25.5" customHeight="1">
      <c r="A77" s="108"/>
      <c r="B77" s="109">
        <v>43201</v>
      </c>
      <c r="C77" s="110" t="s">
        <v>1340</v>
      </c>
      <c r="D77" s="111">
        <v>101</v>
      </c>
      <c r="E77" s="152"/>
      <c r="F77" s="111"/>
      <c r="G77" s="140"/>
      <c r="H77" s="111"/>
      <c r="I77" s="140"/>
      <c r="J77" s="111"/>
      <c r="K77" s="140"/>
      <c r="L77" s="111"/>
      <c r="M77" s="140"/>
      <c r="N77" s="111"/>
      <c r="O77" s="140"/>
      <c r="P77" s="137">
        <f t="shared" si="1"/>
        <v>0</v>
      </c>
    </row>
    <row r="78" spans="1:16" s="93" customFormat="1" ht="25.5" customHeight="1">
      <c r="A78" s="108"/>
      <c r="B78" s="109">
        <v>43202</v>
      </c>
      <c r="C78" s="110" t="s">
        <v>554</v>
      </c>
      <c r="D78" s="111">
        <v>101</v>
      </c>
      <c r="E78" s="152"/>
      <c r="F78" s="111"/>
      <c r="G78" s="140"/>
      <c r="H78" s="111"/>
      <c r="I78" s="140"/>
      <c r="J78" s="111"/>
      <c r="K78" s="140"/>
      <c r="L78" s="111"/>
      <c r="M78" s="140"/>
      <c r="N78" s="111"/>
      <c r="O78" s="140"/>
      <c r="P78" s="137">
        <f t="shared" si="1"/>
        <v>0</v>
      </c>
    </row>
    <row r="79" spans="1:16" s="93" customFormat="1" ht="25.5" customHeight="1">
      <c r="A79" s="108"/>
      <c r="B79" s="109">
        <v>43203</v>
      </c>
      <c r="C79" s="110" t="s">
        <v>553</v>
      </c>
      <c r="D79" s="111">
        <v>101</v>
      </c>
      <c r="E79" s="152"/>
      <c r="F79" s="111"/>
      <c r="G79" s="140"/>
      <c r="H79" s="111"/>
      <c r="I79" s="140"/>
      <c r="J79" s="111"/>
      <c r="K79" s="140"/>
      <c r="L79" s="111"/>
      <c r="M79" s="140"/>
      <c r="N79" s="111"/>
      <c r="O79" s="140"/>
      <c r="P79" s="137">
        <f t="shared" si="1"/>
        <v>0</v>
      </c>
    </row>
    <row r="80" spans="1:16" s="93" customFormat="1" ht="25.5" customHeight="1">
      <c r="A80" s="108"/>
      <c r="B80" s="109">
        <v>43204</v>
      </c>
      <c r="C80" s="110" t="s">
        <v>552</v>
      </c>
      <c r="D80" s="111">
        <v>101</v>
      </c>
      <c r="E80" s="152"/>
      <c r="F80" s="111"/>
      <c r="G80" s="140"/>
      <c r="H80" s="111"/>
      <c r="I80" s="140"/>
      <c r="J80" s="111"/>
      <c r="K80" s="140"/>
      <c r="L80" s="111"/>
      <c r="M80" s="140"/>
      <c r="N80" s="111"/>
      <c r="O80" s="140"/>
      <c r="P80" s="137">
        <f t="shared" si="1"/>
        <v>0</v>
      </c>
    </row>
    <row r="81" spans="1:16" s="93" customFormat="1" ht="25.5" customHeight="1">
      <c r="A81" s="104"/>
      <c r="B81" s="105">
        <v>43300</v>
      </c>
      <c r="C81" s="129" t="s">
        <v>551</v>
      </c>
      <c r="D81" s="107"/>
      <c r="E81" s="139">
        <f>SUM(E82:E87)</f>
        <v>0</v>
      </c>
      <c r="F81" s="107"/>
      <c r="G81" s="139">
        <f>SUM(G82:G87)</f>
        <v>0</v>
      </c>
      <c r="H81" s="107"/>
      <c r="I81" s="139">
        <f>SUM(I82:I87)</f>
        <v>0</v>
      </c>
      <c r="J81" s="107"/>
      <c r="K81" s="139">
        <f>SUM(K82:K87)</f>
        <v>0</v>
      </c>
      <c r="L81" s="107"/>
      <c r="M81" s="139">
        <f>SUM(M82:M87)</f>
        <v>0</v>
      </c>
      <c r="N81" s="107"/>
      <c r="O81" s="139">
        <f>SUM(O82:O87)</f>
        <v>0</v>
      </c>
      <c r="P81" s="147">
        <f t="shared" si="1"/>
        <v>0</v>
      </c>
    </row>
    <row r="82" spans="1:16" s="93" customFormat="1" ht="25.5" customHeight="1">
      <c r="A82" s="108"/>
      <c r="B82" s="109">
        <v>43301</v>
      </c>
      <c r="C82" s="110" t="s">
        <v>550</v>
      </c>
      <c r="D82" s="111">
        <v>101</v>
      </c>
      <c r="E82" s="152"/>
      <c r="F82" s="111"/>
      <c r="G82" s="140"/>
      <c r="H82" s="111"/>
      <c r="I82" s="140"/>
      <c r="J82" s="111"/>
      <c r="K82" s="140"/>
      <c r="L82" s="111"/>
      <c r="M82" s="140"/>
      <c r="N82" s="111"/>
      <c r="O82" s="140"/>
      <c r="P82" s="137">
        <f t="shared" si="1"/>
        <v>0</v>
      </c>
    </row>
    <row r="83" spans="1:16" s="93" customFormat="1" ht="25.5" customHeight="1">
      <c r="A83" s="108"/>
      <c r="B83" s="109">
        <v>43302</v>
      </c>
      <c r="C83" s="110" t="s">
        <v>549</v>
      </c>
      <c r="D83" s="111">
        <v>101</v>
      </c>
      <c r="E83" s="152"/>
      <c r="F83" s="111"/>
      <c r="G83" s="140"/>
      <c r="H83" s="111"/>
      <c r="I83" s="140"/>
      <c r="J83" s="111"/>
      <c r="K83" s="140"/>
      <c r="L83" s="111"/>
      <c r="M83" s="140"/>
      <c r="N83" s="111"/>
      <c r="O83" s="140"/>
      <c r="P83" s="137">
        <f t="shared" si="1"/>
        <v>0</v>
      </c>
    </row>
    <row r="84" spans="1:16" s="93" customFormat="1" ht="25.5" customHeight="1">
      <c r="A84" s="108"/>
      <c r="B84" s="109">
        <v>43303</v>
      </c>
      <c r="C84" s="110" t="s">
        <v>1341</v>
      </c>
      <c r="D84" s="111">
        <v>101</v>
      </c>
      <c r="E84" s="152"/>
      <c r="F84" s="111"/>
      <c r="G84" s="140"/>
      <c r="H84" s="111"/>
      <c r="I84" s="140"/>
      <c r="J84" s="111"/>
      <c r="K84" s="140"/>
      <c r="L84" s="111"/>
      <c r="M84" s="140"/>
      <c r="N84" s="111"/>
      <c r="O84" s="140"/>
      <c r="P84" s="137">
        <f t="shared" si="1"/>
        <v>0</v>
      </c>
    </row>
    <row r="85" spans="1:16" s="93" customFormat="1" ht="25.5" customHeight="1">
      <c r="A85" s="108"/>
      <c r="B85" s="109">
        <v>43304</v>
      </c>
      <c r="C85" s="110" t="s">
        <v>548</v>
      </c>
      <c r="D85" s="111">
        <v>101</v>
      </c>
      <c r="E85" s="152"/>
      <c r="F85" s="111"/>
      <c r="G85" s="140"/>
      <c r="H85" s="111"/>
      <c r="I85" s="140"/>
      <c r="J85" s="111"/>
      <c r="K85" s="140"/>
      <c r="L85" s="111"/>
      <c r="M85" s="140"/>
      <c r="N85" s="111"/>
      <c r="O85" s="140"/>
      <c r="P85" s="137">
        <f t="shared" si="1"/>
        <v>0</v>
      </c>
    </row>
    <row r="86" spans="1:16" s="93" customFormat="1" ht="25.5" customHeight="1">
      <c r="A86" s="108"/>
      <c r="B86" s="109">
        <v>43305</v>
      </c>
      <c r="C86" s="110" t="s">
        <v>547</v>
      </c>
      <c r="D86" s="111">
        <v>101</v>
      </c>
      <c r="E86" s="152"/>
      <c r="F86" s="111"/>
      <c r="G86" s="140"/>
      <c r="H86" s="111"/>
      <c r="I86" s="140"/>
      <c r="J86" s="111"/>
      <c r="K86" s="140"/>
      <c r="L86" s="111"/>
      <c r="M86" s="140"/>
      <c r="N86" s="111"/>
      <c r="O86" s="140"/>
      <c r="P86" s="137">
        <f t="shared" si="1"/>
        <v>0</v>
      </c>
    </row>
    <row r="87" spans="1:16" s="93" customFormat="1" ht="25.5" customHeight="1">
      <c r="A87" s="108"/>
      <c r="B87" s="109">
        <v>43306</v>
      </c>
      <c r="C87" s="110" t="s">
        <v>546</v>
      </c>
      <c r="D87" s="111">
        <v>101</v>
      </c>
      <c r="E87" s="152"/>
      <c r="F87" s="111"/>
      <c r="G87" s="140"/>
      <c r="H87" s="111"/>
      <c r="I87" s="140"/>
      <c r="J87" s="111"/>
      <c r="K87" s="140"/>
      <c r="L87" s="111"/>
      <c r="M87" s="140"/>
      <c r="N87" s="111"/>
      <c r="O87" s="140"/>
      <c r="P87" s="137">
        <f t="shared" si="1"/>
        <v>0</v>
      </c>
    </row>
    <row r="88" spans="1:16" s="93" customFormat="1" ht="25.5" customHeight="1">
      <c r="A88" s="104"/>
      <c r="B88" s="105">
        <v>43400</v>
      </c>
      <c r="C88" s="129" t="s">
        <v>545</v>
      </c>
      <c r="D88" s="107"/>
      <c r="E88" s="139">
        <f>SUM(E89:E98)</f>
        <v>0</v>
      </c>
      <c r="F88" s="107"/>
      <c r="G88" s="139">
        <f>SUM(G89:G98)</f>
        <v>0</v>
      </c>
      <c r="H88" s="107"/>
      <c r="I88" s="139">
        <f>SUM(I89:I98)</f>
        <v>0</v>
      </c>
      <c r="J88" s="107"/>
      <c r="K88" s="139">
        <f>SUM(K89:K98)</f>
        <v>0</v>
      </c>
      <c r="L88" s="107"/>
      <c r="M88" s="139">
        <f>SUM(M89:M98)</f>
        <v>0</v>
      </c>
      <c r="N88" s="107"/>
      <c r="O88" s="139">
        <f>SUM(O89:O98)</f>
        <v>0</v>
      </c>
      <c r="P88" s="147">
        <f t="shared" si="1"/>
        <v>0</v>
      </c>
    </row>
    <row r="89" spans="1:16" s="93" customFormat="1" ht="25.5" customHeight="1">
      <c r="A89" s="108"/>
      <c r="B89" s="109">
        <v>43401</v>
      </c>
      <c r="C89" s="110" t="s">
        <v>544</v>
      </c>
      <c r="D89" s="111">
        <v>101</v>
      </c>
      <c r="E89" s="152"/>
      <c r="F89" s="111"/>
      <c r="G89" s="140"/>
      <c r="H89" s="111"/>
      <c r="I89" s="140"/>
      <c r="J89" s="111"/>
      <c r="K89" s="140"/>
      <c r="L89" s="111"/>
      <c r="M89" s="140"/>
      <c r="N89" s="111"/>
      <c r="O89" s="140"/>
      <c r="P89" s="137">
        <f t="shared" si="1"/>
        <v>0</v>
      </c>
    </row>
    <row r="90" spans="1:16" s="93" customFormat="1" ht="25.5" customHeight="1">
      <c r="A90" s="108"/>
      <c r="B90" s="109">
        <v>43402</v>
      </c>
      <c r="C90" s="110" t="s">
        <v>543</v>
      </c>
      <c r="D90" s="111">
        <v>101</v>
      </c>
      <c r="E90" s="152"/>
      <c r="F90" s="111"/>
      <c r="G90" s="140"/>
      <c r="H90" s="111"/>
      <c r="I90" s="140"/>
      <c r="J90" s="111"/>
      <c r="K90" s="140"/>
      <c r="L90" s="111"/>
      <c r="M90" s="140"/>
      <c r="N90" s="111"/>
      <c r="O90" s="140"/>
      <c r="P90" s="137">
        <f t="shared" si="1"/>
        <v>0</v>
      </c>
    </row>
    <row r="91" spans="1:16" s="93" customFormat="1" ht="25.5" customHeight="1">
      <c r="A91" s="108"/>
      <c r="B91" s="109">
        <v>43403</v>
      </c>
      <c r="C91" s="110" t="s">
        <v>542</v>
      </c>
      <c r="D91" s="111">
        <v>101</v>
      </c>
      <c r="E91" s="152"/>
      <c r="F91" s="111"/>
      <c r="G91" s="140"/>
      <c r="H91" s="111"/>
      <c r="I91" s="140"/>
      <c r="J91" s="111"/>
      <c r="K91" s="140"/>
      <c r="L91" s="111"/>
      <c r="M91" s="140"/>
      <c r="N91" s="111"/>
      <c r="O91" s="140"/>
      <c r="P91" s="137">
        <f t="shared" si="1"/>
        <v>0</v>
      </c>
    </row>
    <row r="92" spans="1:16" s="93" customFormat="1" ht="25.5" customHeight="1">
      <c r="A92" s="108"/>
      <c r="B92" s="109">
        <v>43404</v>
      </c>
      <c r="C92" s="110" t="s">
        <v>541</v>
      </c>
      <c r="D92" s="111">
        <v>101</v>
      </c>
      <c r="E92" s="152"/>
      <c r="F92" s="111"/>
      <c r="G92" s="140"/>
      <c r="H92" s="111"/>
      <c r="I92" s="140"/>
      <c r="J92" s="111"/>
      <c r="K92" s="140"/>
      <c r="L92" s="111"/>
      <c r="M92" s="140"/>
      <c r="N92" s="111"/>
      <c r="O92" s="140"/>
      <c r="P92" s="137">
        <f t="shared" si="1"/>
        <v>0</v>
      </c>
    </row>
    <row r="93" spans="1:16" s="93" customFormat="1" ht="25.5" customHeight="1">
      <c r="A93" s="108"/>
      <c r="B93" s="109">
        <v>43405</v>
      </c>
      <c r="C93" s="110" t="s">
        <v>540</v>
      </c>
      <c r="D93" s="111">
        <v>101</v>
      </c>
      <c r="E93" s="152"/>
      <c r="F93" s="111"/>
      <c r="G93" s="140"/>
      <c r="H93" s="111"/>
      <c r="I93" s="140"/>
      <c r="J93" s="111"/>
      <c r="K93" s="140"/>
      <c r="L93" s="111"/>
      <c r="M93" s="140"/>
      <c r="N93" s="111"/>
      <c r="O93" s="140"/>
      <c r="P93" s="137">
        <f t="shared" si="1"/>
        <v>0</v>
      </c>
    </row>
    <row r="94" spans="1:16" s="93" customFormat="1" ht="25.5" customHeight="1">
      <c r="A94" s="108"/>
      <c r="B94" s="109">
        <v>43406</v>
      </c>
      <c r="C94" s="110" t="s">
        <v>539</v>
      </c>
      <c r="D94" s="111">
        <v>101</v>
      </c>
      <c r="E94" s="152"/>
      <c r="F94" s="111"/>
      <c r="G94" s="140"/>
      <c r="H94" s="111"/>
      <c r="I94" s="140"/>
      <c r="J94" s="111"/>
      <c r="K94" s="140"/>
      <c r="L94" s="111"/>
      <c r="M94" s="140"/>
      <c r="N94" s="111"/>
      <c r="O94" s="140"/>
      <c r="P94" s="137">
        <f t="shared" si="1"/>
        <v>0</v>
      </c>
    </row>
    <row r="95" spans="1:16" s="93" customFormat="1" ht="25.5" customHeight="1">
      <c r="A95" s="108"/>
      <c r="B95" s="109">
        <v>43407</v>
      </c>
      <c r="C95" s="110" t="s">
        <v>538</v>
      </c>
      <c r="D95" s="111">
        <v>102</v>
      </c>
      <c r="E95" s="152"/>
      <c r="F95" s="111"/>
      <c r="G95" s="140"/>
      <c r="H95" s="111"/>
      <c r="I95" s="140"/>
      <c r="J95" s="111"/>
      <c r="K95" s="140"/>
      <c r="L95" s="111"/>
      <c r="M95" s="140"/>
      <c r="N95" s="111"/>
      <c r="O95" s="140"/>
      <c r="P95" s="137">
        <f t="shared" si="1"/>
        <v>0</v>
      </c>
    </row>
    <row r="96" spans="1:16" s="93" customFormat="1" ht="25.5" customHeight="1">
      <c r="A96" s="108"/>
      <c r="B96" s="109">
        <v>43408</v>
      </c>
      <c r="C96" s="110" t="s">
        <v>637</v>
      </c>
      <c r="D96" s="111">
        <v>103</v>
      </c>
      <c r="E96" s="152"/>
      <c r="F96" s="111"/>
      <c r="G96" s="140"/>
      <c r="H96" s="111"/>
      <c r="I96" s="140"/>
      <c r="J96" s="111"/>
      <c r="K96" s="140"/>
      <c r="L96" s="111"/>
      <c r="M96" s="140"/>
      <c r="N96" s="111"/>
      <c r="O96" s="140"/>
      <c r="P96" s="137">
        <f t="shared" si="1"/>
        <v>0</v>
      </c>
    </row>
    <row r="97" spans="1:16" s="93" customFormat="1" ht="25.5" customHeight="1">
      <c r="A97" s="108"/>
      <c r="B97" s="109">
        <v>43409</v>
      </c>
      <c r="C97" s="110" t="s">
        <v>537</v>
      </c>
      <c r="D97" s="111">
        <v>101</v>
      </c>
      <c r="E97" s="152"/>
      <c r="F97" s="111"/>
      <c r="G97" s="140"/>
      <c r="H97" s="111"/>
      <c r="I97" s="140"/>
      <c r="J97" s="111"/>
      <c r="K97" s="140"/>
      <c r="L97" s="111"/>
      <c r="M97" s="140"/>
      <c r="N97" s="111"/>
      <c r="O97" s="140"/>
      <c r="P97" s="137">
        <f t="shared" si="1"/>
        <v>0</v>
      </c>
    </row>
    <row r="98" spans="1:16" s="93" customFormat="1" ht="25.5" customHeight="1">
      <c r="A98" s="108"/>
      <c r="B98" s="109">
        <v>43410</v>
      </c>
      <c r="C98" s="110" t="s">
        <v>536</v>
      </c>
      <c r="D98" s="111">
        <v>101</v>
      </c>
      <c r="E98" s="152"/>
      <c r="F98" s="111"/>
      <c r="G98" s="140"/>
      <c r="H98" s="111"/>
      <c r="I98" s="140"/>
      <c r="J98" s="111"/>
      <c r="K98" s="140"/>
      <c r="L98" s="111"/>
      <c r="M98" s="140"/>
      <c r="N98" s="111"/>
      <c r="O98" s="140"/>
      <c r="P98" s="137">
        <f t="shared" si="1"/>
        <v>0</v>
      </c>
    </row>
    <row r="99" spans="1:16" s="93" customFormat="1" ht="25.5" customHeight="1">
      <c r="A99" s="104"/>
      <c r="B99" s="105">
        <v>43500</v>
      </c>
      <c r="C99" s="129" t="s">
        <v>535</v>
      </c>
      <c r="D99" s="107"/>
      <c r="E99" s="139">
        <f>SUM(E100:E108)</f>
        <v>0</v>
      </c>
      <c r="F99" s="107"/>
      <c r="G99" s="139">
        <f>SUM(G100:G108)</f>
        <v>0</v>
      </c>
      <c r="H99" s="107"/>
      <c r="I99" s="139">
        <f>SUM(I100:I108)</f>
        <v>0</v>
      </c>
      <c r="J99" s="107"/>
      <c r="K99" s="139">
        <f>SUM(K100:K108)</f>
        <v>0</v>
      </c>
      <c r="L99" s="107"/>
      <c r="M99" s="139">
        <f>SUM(M100:M108)</f>
        <v>0</v>
      </c>
      <c r="N99" s="107"/>
      <c r="O99" s="139">
        <f>SUM(O100:O108)</f>
        <v>0</v>
      </c>
      <c r="P99" s="147">
        <f t="shared" si="1"/>
        <v>0</v>
      </c>
    </row>
    <row r="100" spans="1:16" s="93" customFormat="1" ht="25.5" customHeight="1">
      <c r="A100" s="108"/>
      <c r="B100" s="109">
        <v>43501</v>
      </c>
      <c r="C100" s="110" t="s">
        <v>534</v>
      </c>
      <c r="D100" s="111">
        <v>101</v>
      </c>
      <c r="E100" s="152"/>
      <c r="F100" s="111"/>
      <c r="G100" s="140"/>
      <c r="H100" s="111"/>
      <c r="I100" s="140"/>
      <c r="J100" s="111"/>
      <c r="K100" s="140"/>
      <c r="L100" s="111"/>
      <c r="M100" s="140"/>
      <c r="N100" s="111"/>
      <c r="O100" s="140"/>
      <c r="P100" s="137">
        <f t="shared" si="1"/>
        <v>0</v>
      </c>
    </row>
    <row r="101" spans="1:16" s="93" customFormat="1" ht="25.5" customHeight="1">
      <c r="A101" s="108"/>
      <c r="B101" s="109">
        <v>43502</v>
      </c>
      <c r="C101" s="110" t="s">
        <v>533</v>
      </c>
      <c r="D101" s="111">
        <v>101</v>
      </c>
      <c r="E101" s="152"/>
      <c r="F101" s="111"/>
      <c r="G101" s="140"/>
      <c r="H101" s="111"/>
      <c r="I101" s="140"/>
      <c r="J101" s="111"/>
      <c r="K101" s="140"/>
      <c r="L101" s="111"/>
      <c r="M101" s="140"/>
      <c r="N101" s="111"/>
      <c r="O101" s="140"/>
      <c r="P101" s="137">
        <f t="shared" si="1"/>
        <v>0</v>
      </c>
    </row>
    <row r="102" spans="1:16" s="93" customFormat="1" ht="25.5" customHeight="1">
      <c r="A102" s="108"/>
      <c r="B102" s="109">
        <v>43503</v>
      </c>
      <c r="C102" s="110" t="s">
        <v>532</v>
      </c>
      <c r="D102" s="111">
        <v>101</v>
      </c>
      <c r="E102" s="152"/>
      <c r="F102" s="111"/>
      <c r="G102" s="140"/>
      <c r="H102" s="111"/>
      <c r="I102" s="140"/>
      <c r="J102" s="111"/>
      <c r="K102" s="140"/>
      <c r="L102" s="111"/>
      <c r="M102" s="140"/>
      <c r="N102" s="111"/>
      <c r="O102" s="140"/>
      <c r="P102" s="137">
        <f t="shared" si="1"/>
        <v>0</v>
      </c>
    </row>
    <row r="103" spans="1:16" s="93" customFormat="1" ht="25.5" customHeight="1">
      <c r="A103" s="108"/>
      <c r="B103" s="109">
        <v>43504</v>
      </c>
      <c r="C103" s="110" t="s">
        <v>531</v>
      </c>
      <c r="D103" s="111">
        <v>101</v>
      </c>
      <c r="E103" s="152"/>
      <c r="F103" s="111"/>
      <c r="G103" s="140"/>
      <c r="H103" s="111"/>
      <c r="I103" s="140"/>
      <c r="J103" s="111"/>
      <c r="K103" s="140"/>
      <c r="L103" s="111"/>
      <c r="M103" s="140"/>
      <c r="N103" s="111"/>
      <c r="O103" s="140"/>
      <c r="P103" s="137">
        <f t="shared" si="1"/>
        <v>0</v>
      </c>
    </row>
    <row r="104" spans="1:16" s="93" customFormat="1" ht="25.5" customHeight="1">
      <c r="A104" s="108"/>
      <c r="B104" s="109">
        <v>43505</v>
      </c>
      <c r="C104" s="110" t="s">
        <v>530</v>
      </c>
      <c r="D104" s="111">
        <v>101</v>
      </c>
      <c r="E104" s="152"/>
      <c r="F104" s="111"/>
      <c r="G104" s="140"/>
      <c r="H104" s="111"/>
      <c r="I104" s="140"/>
      <c r="J104" s="111"/>
      <c r="K104" s="140"/>
      <c r="L104" s="111"/>
      <c r="M104" s="140"/>
      <c r="N104" s="111"/>
      <c r="O104" s="140"/>
      <c r="P104" s="137">
        <f t="shared" si="1"/>
        <v>0</v>
      </c>
    </row>
    <row r="105" spans="1:16" s="93" customFormat="1" ht="25.5" customHeight="1">
      <c r="A105" s="108"/>
      <c r="B105" s="109">
        <v>43506</v>
      </c>
      <c r="C105" s="110" t="s">
        <v>529</v>
      </c>
      <c r="D105" s="111">
        <v>101</v>
      </c>
      <c r="E105" s="152"/>
      <c r="F105" s="111"/>
      <c r="G105" s="140"/>
      <c r="H105" s="111"/>
      <c r="I105" s="140"/>
      <c r="J105" s="111"/>
      <c r="K105" s="140"/>
      <c r="L105" s="111"/>
      <c r="M105" s="140"/>
      <c r="N105" s="111"/>
      <c r="O105" s="140"/>
      <c r="P105" s="137">
        <f t="shared" si="1"/>
        <v>0</v>
      </c>
    </row>
    <row r="106" spans="1:16" s="93" customFormat="1" ht="25.5" customHeight="1">
      <c r="A106" s="108"/>
      <c r="B106" s="109">
        <v>43507</v>
      </c>
      <c r="C106" s="110" t="s">
        <v>528</v>
      </c>
      <c r="D106" s="111">
        <v>101</v>
      </c>
      <c r="E106" s="152"/>
      <c r="F106" s="111"/>
      <c r="G106" s="140"/>
      <c r="H106" s="111"/>
      <c r="I106" s="140"/>
      <c r="J106" s="111"/>
      <c r="K106" s="140"/>
      <c r="L106" s="111"/>
      <c r="M106" s="140"/>
      <c r="N106" s="111"/>
      <c r="O106" s="140"/>
      <c r="P106" s="137">
        <f t="shared" si="1"/>
        <v>0</v>
      </c>
    </row>
    <row r="107" spans="1:16" s="93" customFormat="1" ht="25.5" customHeight="1">
      <c r="A107" s="108"/>
      <c r="B107" s="109">
        <v>43508</v>
      </c>
      <c r="C107" s="110" t="s">
        <v>527</v>
      </c>
      <c r="D107" s="111">
        <v>101</v>
      </c>
      <c r="E107" s="152"/>
      <c r="F107" s="111"/>
      <c r="G107" s="140"/>
      <c r="H107" s="111"/>
      <c r="I107" s="140"/>
      <c r="J107" s="111"/>
      <c r="K107" s="140"/>
      <c r="L107" s="111"/>
      <c r="M107" s="140"/>
      <c r="N107" s="111"/>
      <c r="O107" s="140"/>
      <c r="P107" s="137">
        <f t="shared" si="1"/>
        <v>0</v>
      </c>
    </row>
    <row r="108" spans="1:16" s="93" customFormat="1" ht="25.5" customHeight="1">
      <c r="A108" s="108"/>
      <c r="B108" s="109">
        <v>43509</v>
      </c>
      <c r="C108" s="110" t="s">
        <v>526</v>
      </c>
      <c r="D108" s="111">
        <v>101</v>
      </c>
      <c r="E108" s="152"/>
      <c r="F108" s="111"/>
      <c r="G108" s="140"/>
      <c r="H108" s="111"/>
      <c r="I108" s="140"/>
      <c r="J108" s="111"/>
      <c r="K108" s="140"/>
      <c r="L108" s="111"/>
      <c r="M108" s="140"/>
      <c r="N108" s="111"/>
      <c r="O108" s="140"/>
      <c r="P108" s="137">
        <f t="shared" si="1"/>
        <v>0</v>
      </c>
    </row>
    <row r="109" spans="1:16" s="93" customFormat="1" ht="25.5" customHeight="1">
      <c r="A109" s="104"/>
      <c r="B109" s="105">
        <v>43600</v>
      </c>
      <c r="C109" s="129" t="s">
        <v>525</v>
      </c>
      <c r="D109" s="107"/>
      <c r="E109" s="139">
        <f>SUM(E110:E112)</f>
        <v>0</v>
      </c>
      <c r="F109" s="107"/>
      <c r="G109" s="139">
        <f>SUM(G110:G112)</f>
        <v>0</v>
      </c>
      <c r="H109" s="107"/>
      <c r="I109" s="139">
        <f>SUM(I110:I112)</f>
        <v>0</v>
      </c>
      <c r="J109" s="107"/>
      <c r="K109" s="139">
        <f>SUM(K110:K112)</f>
        <v>0</v>
      </c>
      <c r="L109" s="107"/>
      <c r="M109" s="139">
        <f>SUM(M110:M112)</f>
        <v>0</v>
      </c>
      <c r="N109" s="107"/>
      <c r="O109" s="139">
        <f>SUM(O110:O112)</f>
        <v>0</v>
      </c>
      <c r="P109" s="147">
        <f t="shared" si="1"/>
        <v>0</v>
      </c>
    </row>
    <row r="110" spans="1:16" s="93" customFormat="1" ht="25.5" customHeight="1">
      <c r="A110" s="108"/>
      <c r="B110" s="109">
        <v>43601</v>
      </c>
      <c r="C110" s="110" t="s">
        <v>524</v>
      </c>
      <c r="D110" s="111">
        <v>101</v>
      </c>
      <c r="E110" s="152"/>
      <c r="F110" s="111"/>
      <c r="G110" s="140"/>
      <c r="H110" s="111"/>
      <c r="I110" s="140"/>
      <c r="J110" s="111"/>
      <c r="K110" s="140"/>
      <c r="L110" s="111"/>
      <c r="M110" s="140"/>
      <c r="N110" s="111"/>
      <c r="O110" s="140"/>
      <c r="P110" s="137">
        <f t="shared" si="1"/>
        <v>0</v>
      </c>
    </row>
    <row r="111" spans="1:16" s="93" customFormat="1" ht="25.5" customHeight="1">
      <c r="A111" s="108"/>
      <c r="B111" s="109">
        <v>43602</v>
      </c>
      <c r="C111" s="110" t="s">
        <v>523</v>
      </c>
      <c r="D111" s="111">
        <v>101</v>
      </c>
      <c r="E111" s="152"/>
      <c r="F111" s="111"/>
      <c r="G111" s="140"/>
      <c r="H111" s="111"/>
      <c r="I111" s="140"/>
      <c r="J111" s="111"/>
      <c r="K111" s="140"/>
      <c r="L111" s="111"/>
      <c r="M111" s="140"/>
      <c r="N111" s="111"/>
      <c r="O111" s="140"/>
      <c r="P111" s="137">
        <f t="shared" si="1"/>
        <v>0</v>
      </c>
    </row>
    <row r="112" spans="1:16" s="93" customFormat="1" ht="25.5" customHeight="1">
      <c r="A112" s="108"/>
      <c r="B112" s="109">
        <v>43603</v>
      </c>
      <c r="C112" s="110" t="s">
        <v>522</v>
      </c>
      <c r="D112" s="111">
        <v>101</v>
      </c>
      <c r="E112" s="152"/>
      <c r="F112" s="111"/>
      <c r="G112" s="140"/>
      <c r="H112" s="111"/>
      <c r="I112" s="140"/>
      <c r="J112" s="111"/>
      <c r="K112" s="140"/>
      <c r="L112" s="111"/>
      <c r="M112" s="140"/>
      <c r="N112" s="111"/>
      <c r="O112" s="140"/>
      <c r="P112" s="137">
        <f t="shared" si="1"/>
        <v>0</v>
      </c>
    </row>
    <row r="113" spans="1:16" s="93" customFormat="1" ht="25.5" customHeight="1">
      <c r="A113" s="104"/>
      <c r="B113" s="105">
        <v>43700</v>
      </c>
      <c r="C113" s="129" t="s">
        <v>521</v>
      </c>
      <c r="D113" s="107"/>
      <c r="E113" s="139">
        <f>SUM(E114:E127)</f>
        <v>0</v>
      </c>
      <c r="F113" s="107"/>
      <c r="G113" s="139">
        <f>SUM(G114:G127)</f>
        <v>0</v>
      </c>
      <c r="H113" s="107"/>
      <c r="I113" s="139">
        <f>SUM(I114:I127)</f>
        <v>0</v>
      </c>
      <c r="J113" s="107"/>
      <c r="K113" s="139">
        <f>SUM(K114:K127)</f>
        <v>0</v>
      </c>
      <c r="L113" s="107"/>
      <c r="M113" s="139">
        <f>SUM(M114:M127)</f>
        <v>0</v>
      </c>
      <c r="N113" s="107"/>
      <c r="O113" s="139">
        <f>SUM(O114:O127)</f>
        <v>0</v>
      </c>
      <c r="P113" s="147">
        <f t="shared" si="1"/>
        <v>0</v>
      </c>
    </row>
    <row r="114" spans="1:16" s="93" customFormat="1" ht="25.5" customHeight="1">
      <c r="A114" s="108"/>
      <c r="B114" s="109">
        <v>43701</v>
      </c>
      <c r="C114" s="110" t="s">
        <v>520</v>
      </c>
      <c r="D114" s="111">
        <v>101</v>
      </c>
      <c r="E114" s="152"/>
      <c r="F114" s="111"/>
      <c r="G114" s="140"/>
      <c r="H114" s="111"/>
      <c r="I114" s="140"/>
      <c r="J114" s="111"/>
      <c r="K114" s="140"/>
      <c r="L114" s="111"/>
      <c r="M114" s="140"/>
      <c r="N114" s="111"/>
      <c r="O114" s="140"/>
      <c r="P114" s="137">
        <f t="shared" si="1"/>
        <v>0</v>
      </c>
    </row>
    <row r="115" spans="1:16" s="93" customFormat="1" ht="25.5" customHeight="1">
      <c r="A115" s="108"/>
      <c r="B115" s="109">
        <v>43702</v>
      </c>
      <c r="C115" s="110" t="s">
        <v>519</v>
      </c>
      <c r="D115" s="111">
        <v>101</v>
      </c>
      <c r="E115" s="152"/>
      <c r="F115" s="111"/>
      <c r="G115" s="140"/>
      <c r="H115" s="111"/>
      <c r="I115" s="140"/>
      <c r="J115" s="111"/>
      <c r="K115" s="140"/>
      <c r="L115" s="111"/>
      <c r="M115" s="140"/>
      <c r="N115" s="111"/>
      <c r="O115" s="140"/>
      <c r="P115" s="137">
        <f t="shared" si="1"/>
        <v>0</v>
      </c>
    </row>
    <row r="116" spans="1:16" s="93" customFormat="1" ht="25.5" customHeight="1">
      <c r="A116" s="108"/>
      <c r="B116" s="109">
        <v>43703</v>
      </c>
      <c r="C116" s="110" t="s">
        <v>518</v>
      </c>
      <c r="D116" s="111">
        <v>101</v>
      </c>
      <c r="E116" s="152"/>
      <c r="F116" s="111"/>
      <c r="G116" s="140"/>
      <c r="H116" s="111"/>
      <c r="I116" s="140"/>
      <c r="J116" s="111"/>
      <c r="K116" s="140"/>
      <c r="L116" s="111"/>
      <c r="M116" s="140"/>
      <c r="N116" s="111"/>
      <c r="O116" s="140"/>
      <c r="P116" s="137">
        <f t="shared" si="1"/>
        <v>0</v>
      </c>
    </row>
    <row r="117" spans="1:16" s="93" customFormat="1" ht="25.5" customHeight="1">
      <c r="A117" s="108"/>
      <c r="B117" s="109">
        <v>43704</v>
      </c>
      <c r="C117" s="110" t="s">
        <v>517</v>
      </c>
      <c r="D117" s="111">
        <v>101</v>
      </c>
      <c r="E117" s="152"/>
      <c r="F117" s="111"/>
      <c r="G117" s="140"/>
      <c r="H117" s="111"/>
      <c r="I117" s="140"/>
      <c r="J117" s="111"/>
      <c r="K117" s="140"/>
      <c r="L117" s="111"/>
      <c r="M117" s="140"/>
      <c r="N117" s="111"/>
      <c r="O117" s="140"/>
      <c r="P117" s="137">
        <f t="shared" si="1"/>
        <v>0</v>
      </c>
    </row>
    <row r="118" spans="1:16" s="93" customFormat="1" ht="25.5" customHeight="1">
      <c r="A118" s="108"/>
      <c r="B118" s="109">
        <v>43705</v>
      </c>
      <c r="C118" s="110" t="s">
        <v>516</v>
      </c>
      <c r="D118" s="111">
        <v>101</v>
      </c>
      <c r="E118" s="152"/>
      <c r="F118" s="111"/>
      <c r="G118" s="140"/>
      <c r="H118" s="111"/>
      <c r="I118" s="140"/>
      <c r="J118" s="111"/>
      <c r="K118" s="140"/>
      <c r="L118" s="111"/>
      <c r="M118" s="140"/>
      <c r="N118" s="111"/>
      <c r="O118" s="140"/>
      <c r="P118" s="137">
        <f t="shared" si="1"/>
        <v>0</v>
      </c>
    </row>
    <row r="119" spans="1:16" s="93" customFormat="1" ht="25.5" customHeight="1">
      <c r="A119" s="108"/>
      <c r="B119" s="109">
        <v>43706</v>
      </c>
      <c r="C119" s="110" t="s">
        <v>515</v>
      </c>
      <c r="D119" s="111">
        <v>101</v>
      </c>
      <c r="E119" s="152"/>
      <c r="F119" s="111"/>
      <c r="G119" s="140"/>
      <c r="H119" s="111"/>
      <c r="I119" s="140"/>
      <c r="J119" s="111"/>
      <c r="K119" s="140"/>
      <c r="L119" s="111"/>
      <c r="M119" s="140"/>
      <c r="N119" s="111"/>
      <c r="O119" s="140"/>
      <c r="P119" s="137">
        <f t="shared" si="1"/>
        <v>0</v>
      </c>
    </row>
    <row r="120" spans="1:16" s="93" customFormat="1" ht="25.5" customHeight="1">
      <c r="A120" s="108"/>
      <c r="B120" s="109">
        <v>43707</v>
      </c>
      <c r="C120" s="110" t="s">
        <v>514</v>
      </c>
      <c r="D120" s="111">
        <v>101</v>
      </c>
      <c r="E120" s="152"/>
      <c r="F120" s="111"/>
      <c r="G120" s="140"/>
      <c r="H120" s="111"/>
      <c r="I120" s="140"/>
      <c r="J120" s="111"/>
      <c r="K120" s="140"/>
      <c r="L120" s="111"/>
      <c r="M120" s="140"/>
      <c r="N120" s="111"/>
      <c r="O120" s="140"/>
      <c r="P120" s="137">
        <f t="shared" si="1"/>
        <v>0</v>
      </c>
    </row>
    <row r="121" spans="1:16" s="93" customFormat="1" ht="25.5" customHeight="1">
      <c r="A121" s="108"/>
      <c r="B121" s="109">
        <v>43708</v>
      </c>
      <c r="C121" s="110" t="s">
        <v>513</v>
      </c>
      <c r="D121" s="111">
        <v>101</v>
      </c>
      <c r="E121" s="152"/>
      <c r="F121" s="111"/>
      <c r="G121" s="140"/>
      <c r="H121" s="111"/>
      <c r="I121" s="140"/>
      <c r="J121" s="111"/>
      <c r="K121" s="140"/>
      <c r="L121" s="111"/>
      <c r="M121" s="140"/>
      <c r="N121" s="111"/>
      <c r="O121" s="140"/>
      <c r="P121" s="137">
        <f t="shared" si="1"/>
        <v>0</v>
      </c>
    </row>
    <row r="122" spans="1:16" s="93" customFormat="1" ht="25.5" customHeight="1">
      <c r="A122" s="108"/>
      <c r="B122" s="109">
        <v>43709</v>
      </c>
      <c r="C122" s="110" t="s">
        <v>512</v>
      </c>
      <c r="D122" s="111">
        <v>101</v>
      </c>
      <c r="E122" s="152"/>
      <c r="F122" s="111"/>
      <c r="G122" s="140"/>
      <c r="H122" s="111"/>
      <c r="I122" s="140"/>
      <c r="J122" s="111"/>
      <c r="K122" s="140"/>
      <c r="L122" s="111"/>
      <c r="M122" s="140"/>
      <c r="N122" s="111"/>
      <c r="O122" s="140"/>
      <c r="P122" s="137">
        <f t="shared" si="1"/>
        <v>0</v>
      </c>
    </row>
    <row r="123" spans="1:16" s="93" customFormat="1" ht="25.5" customHeight="1">
      <c r="A123" s="108"/>
      <c r="B123" s="109">
        <v>43710</v>
      </c>
      <c r="C123" s="110" t="s">
        <v>511</v>
      </c>
      <c r="D123" s="111">
        <v>101</v>
      </c>
      <c r="E123" s="152"/>
      <c r="F123" s="111"/>
      <c r="G123" s="140"/>
      <c r="H123" s="111"/>
      <c r="I123" s="140"/>
      <c r="J123" s="111"/>
      <c r="K123" s="140"/>
      <c r="L123" s="111"/>
      <c r="M123" s="140"/>
      <c r="N123" s="111"/>
      <c r="O123" s="140"/>
      <c r="P123" s="137">
        <f t="shared" si="1"/>
        <v>0</v>
      </c>
    </row>
    <row r="124" spans="1:16" s="93" customFormat="1" ht="25.5" customHeight="1">
      <c r="A124" s="108"/>
      <c r="B124" s="109">
        <v>43711</v>
      </c>
      <c r="C124" s="110" t="s">
        <v>510</v>
      </c>
      <c r="D124" s="111">
        <v>101</v>
      </c>
      <c r="E124" s="152"/>
      <c r="F124" s="111"/>
      <c r="G124" s="140"/>
      <c r="H124" s="111"/>
      <c r="I124" s="140"/>
      <c r="J124" s="111"/>
      <c r="K124" s="140"/>
      <c r="L124" s="111"/>
      <c r="M124" s="140"/>
      <c r="N124" s="111"/>
      <c r="O124" s="140"/>
      <c r="P124" s="137">
        <f t="shared" si="1"/>
        <v>0</v>
      </c>
    </row>
    <row r="125" spans="1:16" s="93" customFormat="1" ht="25.5" customHeight="1">
      <c r="A125" s="108"/>
      <c r="B125" s="109">
        <v>43712</v>
      </c>
      <c r="C125" s="110" t="s">
        <v>509</v>
      </c>
      <c r="D125" s="111">
        <v>101</v>
      </c>
      <c r="E125" s="152"/>
      <c r="F125" s="111"/>
      <c r="G125" s="140"/>
      <c r="H125" s="111"/>
      <c r="I125" s="140"/>
      <c r="J125" s="111"/>
      <c r="K125" s="140"/>
      <c r="L125" s="111"/>
      <c r="M125" s="140"/>
      <c r="N125" s="111"/>
      <c r="O125" s="140"/>
      <c r="P125" s="137">
        <f t="shared" si="1"/>
        <v>0</v>
      </c>
    </row>
    <row r="126" spans="1:16" s="93" customFormat="1" ht="25.5" customHeight="1">
      <c r="A126" s="108"/>
      <c r="B126" s="109">
        <v>43713</v>
      </c>
      <c r="C126" s="110" t="s">
        <v>508</v>
      </c>
      <c r="D126" s="111">
        <v>101</v>
      </c>
      <c r="E126" s="152"/>
      <c r="F126" s="111"/>
      <c r="G126" s="140"/>
      <c r="H126" s="111"/>
      <c r="I126" s="140"/>
      <c r="J126" s="111"/>
      <c r="K126" s="140"/>
      <c r="L126" s="111"/>
      <c r="M126" s="140"/>
      <c r="N126" s="111"/>
      <c r="O126" s="140"/>
      <c r="P126" s="137">
        <f t="shared" si="1"/>
        <v>0</v>
      </c>
    </row>
    <row r="127" spans="1:16" s="93" customFormat="1" ht="25.5" customHeight="1">
      <c r="A127" s="108"/>
      <c r="B127" s="109">
        <v>43714</v>
      </c>
      <c r="C127" s="110" t="s">
        <v>507</v>
      </c>
      <c r="D127" s="111">
        <v>101</v>
      </c>
      <c r="E127" s="152"/>
      <c r="F127" s="111"/>
      <c r="G127" s="140"/>
      <c r="H127" s="111"/>
      <c r="I127" s="140"/>
      <c r="J127" s="111"/>
      <c r="K127" s="140"/>
      <c r="L127" s="111"/>
      <c r="M127" s="140"/>
      <c r="N127" s="111"/>
      <c r="O127" s="140"/>
      <c r="P127" s="137">
        <f t="shared" si="1"/>
        <v>0</v>
      </c>
    </row>
    <row r="128" spans="1:16" s="93" customFormat="1" ht="25.5" customHeight="1">
      <c r="A128" s="104"/>
      <c r="B128" s="105">
        <v>43800</v>
      </c>
      <c r="C128" s="129" t="s">
        <v>506</v>
      </c>
      <c r="D128" s="107"/>
      <c r="E128" s="139">
        <f>SUM(E129:E134)</f>
        <v>0</v>
      </c>
      <c r="F128" s="107"/>
      <c r="G128" s="139">
        <f>SUM(G129:G134)</f>
        <v>0</v>
      </c>
      <c r="H128" s="107"/>
      <c r="I128" s="139">
        <f>SUM(I129:I134)</f>
        <v>0</v>
      </c>
      <c r="J128" s="107"/>
      <c r="K128" s="139">
        <f>SUM(K129:K134)</f>
        <v>0</v>
      </c>
      <c r="L128" s="107"/>
      <c r="M128" s="139">
        <f>SUM(M129:M134)</f>
        <v>0</v>
      </c>
      <c r="N128" s="107"/>
      <c r="O128" s="139">
        <f>SUM(O129:O134)</f>
        <v>0</v>
      </c>
      <c r="P128" s="147">
        <f t="shared" si="1"/>
        <v>0</v>
      </c>
    </row>
    <row r="129" spans="1:16" s="93" customFormat="1" ht="25.5" customHeight="1">
      <c r="A129" s="108"/>
      <c r="B129" s="109">
        <v>43801</v>
      </c>
      <c r="C129" s="110" t="s">
        <v>505</v>
      </c>
      <c r="D129" s="111">
        <v>101</v>
      </c>
      <c r="E129" s="152"/>
      <c r="F129" s="111"/>
      <c r="G129" s="140"/>
      <c r="H129" s="111"/>
      <c r="I129" s="140"/>
      <c r="J129" s="111"/>
      <c r="K129" s="140"/>
      <c r="L129" s="111"/>
      <c r="M129" s="140"/>
      <c r="N129" s="111"/>
      <c r="O129" s="140"/>
      <c r="P129" s="137">
        <f t="shared" si="1"/>
        <v>0</v>
      </c>
    </row>
    <row r="130" spans="1:16" s="93" customFormat="1" ht="25.5" customHeight="1">
      <c r="A130" s="108"/>
      <c r="B130" s="109">
        <v>43802</v>
      </c>
      <c r="C130" s="110" t="s">
        <v>504</v>
      </c>
      <c r="D130" s="111">
        <v>101</v>
      </c>
      <c r="E130" s="152"/>
      <c r="F130" s="111"/>
      <c r="G130" s="140"/>
      <c r="H130" s="111"/>
      <c r="I130" s="140"/>
      <c r="J130" s="111"/>
      <c r="K130" s="140"/>
      <c r="L130" s="111"/>
      <c r="M130" s="140"/>
      <c r="N130" s="111"/>
      <c r="O130" s="140"/>
      <c r="P130" s="137">
        <f t="shared" si="1"/>
        <v>0</v>
      </c>
    </row>
    <row r="131" spans="1:16" s="93" customFormat="1" ht="25.5" customHeight="1">
      <c r="A131" s="108"/>
      <c r="B131" s="109">
        <v>43803</v>
      </c>
      <c r="C131" s="110" t="s">
        <v>503</v>
      </c>
      <c r="D131" s="111">
        <v>101</v>
      </c>
      <c r="E131" s="152"/>
      <c r="F131" s="111"/>
      <c r="G131" s="140"/>
      <c r="H131" s="111"/>
      <c r="I131" s="140"/>
      <c r="J131" s="111"/>
      <c r="K131" s="140"/>
      <c r="L131" s="111"/>
      <c r="M131" s="140"/>
      <c r="N131" s="111"/>
      <c r="O131" s="140"/>
      <c r="P131" s="137">
        <f t="shared" si="1"/>
        <v>0</v>
      </c>
    </row>
    <row r="132" spans="1:16" s="93" customFormat="1" ht="25.5" customHeight="1">
      <c r="A132" s="108"/>
      <c r="B132" s="109">
        <v>43804</v>
      </c>
      <c r="C132" s="110" t="s">
        <v>502</v>
      </c>
      <c r="D132" s="111">
        <v>101</v>
      </c>
      <c r="E132" s="152"/>
      <c r="F132" s="111"/>
      <c r="G132" s="140"/>
      <c r="H132" s="111"/>
      <c r="I132" s="140"/>
      <c r="J132" s="111"/>
      <c r="K132" s="140"/>
      <c r="L132" s="111"/>
      <c r="M132" s="140"/>
      <c r="N132" s="111"/>
      <c r="O132" s="140"/>
      <c r="P132" s="137">
        <f t="shared" si="1"/>
        <v>0</v>
      </c>
    </row>
    <row r="133" spans="1:16" s="93" customFormat="1" ht="25.5" customHeight="1">
      <c r="A133" s="108"/>
      <c r="B133" s="109">
        <v>43805</v>
      </c>
      <c r="C133" s="110" t="s">
        <v>501</v>
      </c>
      <c r="D133" s="111">
        <v>101</v>
      </c>
      <c r="E133" s="152"/>
      <c r="F133" s="111"/>
      <c r="G133" s="140"/>
      <c r="H133" s="111"/>
      <c r="I133" s="140"/>
      <c r="J133" s="111"/>
      <c r="K133" s="140"/>
      <c r="L133" s="111"/>
      <c r="M133" s="140"/>
      <c r="N133" s="111"/>
      <c r="O133" s="140"/>
      <c r="P133" s="137">
        <f t="shared" ref="P133:P196" si="2">SUM(E133+G133+I133+K133+M133+O133)</f>
        <v>0</v>
      </c>
    </row>
    <row r="134" spans="1:16" s="93" customFormat="1" ht="25.5" customHeight="1">
      <c r="A134" s="108"/>
      <c r="B134" s="109">
        <v>43806</v>
      </c>
      <c r="C134" s="110" t="s">
        <v>500</v>
      </c>
      <c r="D134" s="111">
        <v>101</v>
      </c>
      <c r="E134" s="152"/>
      <c r="F134" s="111"/>
      <c r="G134" s="140"/>
      <c r="H134" s="111"/>
      <c r="I134" s="140"/>
      <c r="J134" s="111"/>
      <c r="K134" s="140"/>
      <c r="L134" s="111"/>
      <c r="M134" s="140"/>
      <c r="N134" s="111"/>
      <c r="O134" s="140"/>
      <c r="P134" s="137">
        <f t="shared" si="2"/>
        <v>0</v>
      </c>
    </row>
    <row r="135" spans="1:16" s="93" customFormat="1" ht="25.5" customHeight="1">
      <c r="A135" s="104"/>
      <c r="B135" s="105">
        <v>43900</v>
      </c>
      <c r="C135" s="129" t="s">
        <v>444</v>
      </c>
      <c r="D135" s="107"/>
      <c r="E135" s="139">
        <f>SUM(E136:E140)</f>
        <v>0</v>
      </c>
      <c r="F135" s="107"/>
      <c r="G135" s="139">
        <f>SUM(G136:G140)</f>
        <v>0</v>
      </c>
      <c r="H135" s="107"/>
      <c r="I135" s="139">
        <f>SUM(I136:I140)</f>
        <v>0</v>
      </c>
      <c r="J135" s="107"/>
      <c r="K135" s="139">
        <f>SUM(K136:K140)</f>
        <v>0</v>
      </c>
      <c r="L135" s="107"/>
      <c r="M135" s="139">
        <f>SUM(M136:M140)</f>
        <v>0</v>
      </c>
      <c r="N135" s="107"/>
      <c r="O135" s="139">
        <f>SUM(O136:O140)</f>
        <v>0</v>
      </c>
      <c r="P135" s="147">
        <f t="shared" si="2"/>
        <v>0</v>
      </c>
    </row>
    <row r="136" spans="1:16" s="93" customFormat="1" ht="25.5" customHeight="1">
      <c r="A136" s="108"/>
      <c r="B136" s="109">
        <v>43901</v>
      </c>
      <c r="C136" s="115" t="s">
        <v>443</v>
      </c>
      <c r="D136" s="111">
        <v>101</v>
      </c>
      <c r="E136" s="152"/>
      <c r="F136" s="111"/>
      <c r="G136" s="140"/>
      <c r="H136" s="111"/>
      <c r="I136" s="140"/>
      <c r="J136" s="111"/>
      <c r="K136" s="140"/>
      <c r="L136" s="111"/>
      <c r="M136" s="140"/>
      <c r="N136" s="111"/>
      <c r="O136" s="140"/>
      <c r="P136" s="137">
        <f t="shared" si="2"/>
        <v>0</v>
      </c>
    </row>
    <row r="137" spans="1:16" s="93" customFormat="1" ht="25.5" customHeight="1">
      <c r="A137" s="108"/>
      <c r="B137" s="109">
        <v>43902</v>
      </c>
      <c r="C137" s="115" t="s">
        <v>442</v>
      </c>
      <c r="D137" s="111">
        <v>101</v>
      </c>
      <c r="E137" s="152"/>
      <c r="F137" s="111"/>
      <c r="G137" s="140"/>
      <c r="H137" s="111"/>
      <c r="I137" s="140"/>
      <c r="J137" s="111"/>
      <c r="K137" s="140"/>
      <c r="L137" s="111"/>
      <c r="M137" s="140"/>
      <c r="N137" s="111"/>
      <c r="O137" s="140"/>
      <c r="P137" s="137">
        <f t="shared" si="2"/>
        <v>0</v>
      </c>
    </row>
    <row r="138" spans="1:16" s="93" customFormat="1" ht="25.5" customHeight="1">
      <c r="A138" s="108"/>
      <c r="B138" s="109">
        <v>43903</v>
      </c>
      <c r="C138" s="115" t="s">
        <v>441</v>
      </c>
      <c r="D138" s="111">
        <v>101</v>
      </c>
      <c r="E138" s="152"/>
      <c r="F138" s="111"/>
      <c r="G138" s="140"/>
      <c r="H138" s="111"/>
      <c r="I138" s="140"/>
      <c r="J138" s="111"/>
      <c r="K138" s="140"/>
      <c r="L138" s="111"/>
      <c r="M138" s="140"/>
      <c r="N138" s="111"/>
      <c r="O138" s="140"/>
      <c r="P138" s="137">
        <f t="shared" si="2"/>
        <v>0</v>
      </c>
    </row>
    <row r="139" spans="1:16" s="93" customFormat="1" ht="25.5" customHeight="1">
      <c r="A139" s="108"/>
      <c r="B139" s="109">
        <v>43904</v>
      </c>
      <c r="C139" s="115" t="s">
        <v>440</v>
      </c>
      <c r="D139" s="111">
        <v>101</v>
      </c>
      <c r="E139" s="152"/>
      <c r="F139" s="111"/>
      <c r="G139" s="140"/>
      <c r="H139" s="111"/>
      <c r="I139" s="140"/>
      <c r="J139" s="111"/>
      <c r="K139" s="140"/>
      <c r="L139" s="111"/>
      <c r="M139" s="140"/>
      <c r="N139" s="111"/>
      <c r="O139" s="140"/>
      <c r="P139" s="137">
        <f t="shared" si="2"/>
        <v>0</v>
      </c>
    </row>
    <row r="140" spans="1:16" s="93" customFormat="1" ht="25.5" customHeight="1">
      <c r="A140" s="108"/>
      <c r="B140" s="109">
        <v>43905</v>
      </c>
      <c r="C140" s="115" t="s">
        <v>1357</v>
      </c>
      <c r="D140" s="111">
        <v>101</v>
      </c>
      <c r="E140" s="152"/>
      <c r="F140" s="111"/>
      <c r="G140" s="140"/>
      <c r="H140" s="111"/>
      <c r="I140" s="140"/>
      <c r="J140" s="111"/>
      <c r="K140" s="140"/>
      <c r="L140" s="111"/>
      <c r="M140" s="140"/>
      <c r="N140" s="111"/>
      <c r="O140" s="140"/>
      <c r="P140" s="137">
        <f t="shared" si="2"/>
        <v>0</v>
      </c>
    </row>
    <row r="141" spans="1:16" s="93" customFormat="1" ht="25.5" customHeight="1">
      <c r="A141" s="100">
        <v>44</v>
      </c>
      <c r="B141" s="118"/>
      <c r="C141" s="122" t="s">
        <v>497</v>
      </c>
      <c r="D141" s="103"/>
      <c r="E141" s="138">
        <f>E142+E160+E171+E185</f>
        <v>0</v>
      </c>
      <c r="F141" s="103"/>
      <c r="G141" s="138">
        <f>G142+G160+G171+G185</f>
        <v>0</v>
      </c>
      <c r="H141" s="103"/>
      <c r="I141" s="138">
        <f>I142+I160+I171+I185</f>
        <v>0</v>
      </c>
      <c r="J141" s="103"/>
      <c r="K141" s="138">
        <f>K142+K160+K171+K185</f>
        <v>0</v>
      </c>
      <c r="L141" s="103"/>
      <c r="M141" s="138">
        <f>M142+M160+M171+M185</f>
        <v>0</v>
      </c>
      <c r="N141" s="103"/>
      <c r="O141" s="138">
        <f>O142+O160+O171+O185</f>
        <v>0</v>
      </c>
      <c r="P141" s="147">
        <f t="shared" si="2"/>
        <v>0</v>
      </c>
    </row>
    <row r="142" spans="1:16" s="93" customFormat="1" ht="25.5" customHeight="1">
      <c r="A142" s="104"/>
      <c r="B142" s="105">
        <v>44100</v>
      </c>
      <c r="C142" s="129" t="s">
        <v>496</v>
      </c>
      <c r="D142" s="107"/>
      <c r="E142" s="139">
        <f>SUM(E143:E159)</f>
        <v>0</v>
      </c>
      <c r="F142" s="107"/>
      <c r="G142" s="139">
        <f>SUM(G143:G159)</f>
        <v>0</v>
      </c>
      <c r="H142" s="107"/>
      <c r="I142" s="139">
        <f>SUM(I143:I159)</f>
        <v>0</v>
      </c>
      <c r="J142" s="107"/>
      <c r="K142" s="139">
        <f>SUM(K143:K159)</f>
        <v>0</v>
      </c>
      <c r="L142" s="107"/>
      <c r="M142" s="139">
        <f>SUM(M143:M159)</f>
        <v>0</v>
      </c>
      <c r="N142" s="107"/>
      <c r="O142" s="139">
        <f>SUM(O143:O159)</f>
        <v>0</v>
      </c>
      <c r="P142" s="147">
        <f t="shared" si="2"/>
        <v>0</v>
      </c>
    </row>
    <row r="143" spans="1:16" s="93" customFormat="1" ht="25.5" customHeight="1">
      <c r="A143" s="108"/>
      <c r="B143" s="109">
        <v>44101</v>
      </c>
      <c r="C143" s="115" t="s">
        <v>495</v>
      </c>
      <c r="D143" s="111">
        <v>101</v>
      </c>
      <c r="E143" s="152"/>
      <c r="F143" s="111"/>
      <c r="G143" s="140"/>
      <c r="H143" s="111"/>
      <c r="I143" s="140"/>
      <c r="J143" s="111"/>
      <c r="K143" s="140"/>
      <c r="L143" s="111"/>
      <c r="M143" s="140"/>
      <c r="N143" s="111"/>
      <c r="O143" s="140"/>
      <c r="P143" s="137">
        <f t="shared" si="2"/>
        <v>0</v>
      </c>
    </row>
    <row r="144" spans="1:16" s="93" customFormat="1" ht="25.5" customHeight="1">
      <c r="A144" s="108"/>
      <c r="B144" s="109">
        <v>44102</v>
      </c>
      <c r="C144" s="115" t="s">
        <v>494</v>
      </c>
      <c r="D144" s="111">
        <v>101</v>
      </c>
      <c r="E144" s="152"/>
      <c r="F144" s="111"/>
      <c r="G144" s="140"/>
      <c r="H144" s="111"/>
      <c r="I144" s="140"/>
      <c r="J144" s="111"/>
      <c r="K144" s="140"/>
      <c r="L144" s="111"/>
      <c r="M144" s="140"/>
      <c r="N144" s="111"/>
      <c r="O144" s="140"/>
      <c r="P144" s="137">
        <f t="shared" si="2"/>
        <v>0</v>
      </c>
    </row>
    <row r="145" spans="1:16" s="93" customFormat="1" ht="25.5" customHeight="1">
      <c r="A145" s="108"/>
      <c r="B145" s="109">
        <v>44103</v>
      </c>
      <c r="C145" s="115" t="s">
        <v>493</v>
      </c>
      <c r="D145" s="111">
        <v>101</v>
      </c>
      <c r="E145" s="152"/>
      <c r="F145" s="111"/>
      <c r="G145" s="140"/>
      <c r="H145" s="111"/>
      <c r="I145" s="140"/>
      <c r="J145" s="111"/>
      <c r="K145" s="140"/>
      <c r="L145" s="111"/>
      <c r="M145" s="140"/>
      <c r="N145" s="111"/>
      <c r="O145" s="140"/>
      <c r="P145" s="137">
        <f t="shared" si="2"/>
        <v>0</v>
      </c>
    </row>
    <row r="146" spans="1:16" s="93" customFormat="1" ht="25.5" customHeight="1">
      <c r="A146" s="108"/>
      <c r="B146" s="109">
        <v>44104</v>
      </c>
      <c r="C146" s="115" t="s">
        <v>492</v>
      </c>
      <c r="D146" s="111">
        <v>101</v>
      </c>
      <c r="E146" s="152"/>
      <c r="F146" s="111"/>
      <c r="G146" s="140"/>
      <c r="H146" s="111"/>
      <c r="I146" s="140"/>
      <c r="J146" s="111"/>
      <c r="K146" s="140"/>
      <c r="L146" s="111"/>
      <c r="M146" s="140"/>
      <c r="N146" s="111"/>
      <c r="O146" s="140"/>
      <c r="P146" s="137">
        <f t="shared" si="2"/>
        <v>0</v>
      </c>
    </row>
    <row r="147" spans="1:16" s="93" customFormat="1" ht="25.5" customHeight="1">
      <c r="A147" s="108"/>
      <c r="B147" s="109">
        <v>44105</v>
      </c>
      <c r="C147" s="115" t="s">
        <v>491</v>
      </c>
      <c r="D147" s="111">
        <v>101</v>
      </c>
      <c r="E147" s="152"/>
      <c r="F147" s="111"/>
      <c r="G147" s="140"/>
      <c r="H147" s="111"/>
      <c r="I147" s="140"/>
      <c r="J147" s="111"/>
      <c r="K147" s="140"/>
      <c r="L147" s="111"/>
      <c r="M147" s="140"/>
      <c r="N147" s="111"/>
      <c r="O147" s="140"/>
      <c r="P147" s="137">
        <f t="shared" si="2"/>
        <v>0</v>
      </c>
    </row>
    <row r="148" spans="1:16" s="93" customFormat="1" ht="25.5" customHeight="1">
      <c r="A148" s="108"/>
      <c r="B148" s="109">
        <v>44106</v>
      </c>
      <c r="C148" s="115" t="s">
        <v>490</v>
      </c>
      <c r="D148" s="111">
        <v>101</v>
      </c>
      <c r="E148" s="152"/>
      <c r="F148" s="111"/>
      <c r="G148" s="140"/>
      <c r="H148" s="111"/>
      <c r="I148" s="140"/>
      <c r="J148" s="111"/>
      <c r="K148" s="140"/>
      <c r="L148" s="111"/>
      <c r="M148" s="140"/>
      <c r="N148" s="111"/>
      <c r="O148" s="140"/>
      <c r="P148" s="137">
        <f t="shared" si="2"/>
        <v>0</v>
      </c>
    </row>
    <row r="149" spans="1:16" s="93" customFormat="1" ht="25.5" customHeight="1">
      <c r="A149" s="108"/>
      <c r="B149" s="109">
        <v>44107</v>
      </c>
      <c r="C149" s="115" t="s">
        <v>489</v>
      </c>
      <c r="D149" s="111">
        <v>101</v>
      </c>
      <c r="E149" s="152"/>
      <c r="F149" s="111"/>
      <c r="G149" s="140"/>
      <c r="H149" s="111"/>
      <c r="I149" s="140"/>
      <c r="J149" s="111"/>
      <c r="K149" s="140"/>
      <c r="L149" s="111"/>
      <c r="M149" s="140"/>
      <c r="N149" s="111"/>
      <c r="O149" s="140"/>
      <c r="P149" s="137">
        <f t="shared" si="2"/>
        <v>0</v>
      </c>
    </row>
    <row r="150" spans="1:16" s="93" customFormat="1" ht="25.5" customHeight="1">
      <c r="A150" s="108"/>
      <c r="B150" s="109">
        <v>44108</v>
      </c>
      <c r="C150" s="115" t="s">
        <v>488</v>
      </c>
      <c r="D150" s="111">
        <v>101</v>
      </c>
      <c r="E150" s="152"/>
      <c r="F150" s="111"/>
      <c r="G150" s="140"/>
      <c r="H150" s="111"/>
      <c r="I150" s="140"/>
      <c r="J150" s="111"/>
      <c r="K150" s="140"/>
      <c r="L150" s="111"/>
      <c r="M150" s="140"/>
      <c r="N150" s="111"/>
      <c r="O150" s="140"/>
      <c r="P150" s="137">
        <f t="shared" si="2"/>
        <v>0</v>
      </c>
    </row>
    <row r="151" spans="1:16" s="93" customFormat="1" ht="25.5" customHeight="1">
      <c r="A151" s="108"/>
      <c r="B151" s="109">
        <v>44109</v>
      </c>
      <c r="C151" s="115" t="s">
        <v>487</v>
      </c>
      <c r="D151" s="111">
        <v>101</v>
      </c>
      <c r="E151" s="152"/>
      <c r="F151" s="111"/>
      <c r="G151" s="140"/>
      <c r="H151" s="111"/>
      <c r="I151" s="140"/>
      <c r="J151" s="111"/>
      <c r="K151" s="140"/>
      <c r="L151" s="111"/>
      <c r="M151" s="140"/>
      <c r="N151" s="111"/>
      <c r="O151" s="140"/>
      <c r="P151" s="137">
        <f t="shared" si="2"/>
        <v>0</v>
      </c>
    </row>
    <row r="152" spans="1:16" s="93" customFormat="1" ht="25.5" customHeight="1">
      <c r="A152" s="108"/>
      <c r="B152" s="109">
        <v>44110</v>
      </c>
      <c r="C152" s="115" t="s">
        <v>486</v>
      </c>
      <c r="D152" s="111">
        <v>101</v>
      </c>
      <c r="E152" s="152"/>
      <c r="F152" s="111"/>
      <c r="G152" s="140"/>
      <c r="H152" s="111"/>
      <c r="I152" s="140"/>
      <c r="J152" s="111"/>
      <c r="K152" s="140"/>
      <c r="L152" s="111"/>
      <c r="M152" s="140"/>
      <c r="N152" s="111"/>
      <c r="O152" s="140"/>
      <c r="P152" s="137">
        <f t="shared" si="2"/>
        <v>0</v>
      </c>
    </row>
    <row r="153" spans="1:16" s="93" customFormat="1" ht="25.5" customHeight="1">
      <c r="A153" s="108"/>
      <c r="B153" s="109">
        <v>44111</v>
      </c>
      <c r="C153" s="115" t="s">
        <v>485</v>
      </c>
      <c r="D153" s="111">
        <v>101</v>
      </c>
      <c r="E153" s="152"/>
      <c r="F153" s="111"/>
      <c r="G153" s="140"/>
      <c r="H153" s="111"/>
      <c r="I153" s="140"/>
      <c r="J153" s="111"/>
      <c r="K153" s="140"/>
      <c r="L153" s="111"/>
      <c r="M153" s="140"/>
      <c r="N153" s="111"/>
      <c r="O153" s="140"/>
      <c r="P153" s="137">
        <f t="shared" si="2"/>
        <v>0</v>
      </c>
    </row>
    <row r="154" spans="1:16" s="93" customFormat="1" ht="25.5" customHeight="1">
      <c r="A154" s="108"/>
      <c r="B154" s="109">
        <v>44112</v>
      </c>
      <c r="C154" s="115" t="s">
        <v>484</v>
      </c>
      <c r="D154" s="111">
        <v>101</v>
      </c>
      <c r="E154" s="152"/>
      <c r="F154" s="111"/>
      <c r="G154" s="140"/>
      <c r="H154" s="111"/>
      <c r="I154" s="140"/>
      <c r="J154" s="111"/>
      <c r="K154" s="140"/>
      <c r="L154" s="111"/>
      <c r="M154" s="140"/>
      <c r="N154" s="111"/>
      <c r="O154" s="140"/>
      <c r="P154" s="137">
        <f t="shared" si="2"/>
        <v>0</v>
      </c>
    </row>
    <row r="155" spans="1:16" s="93" customFormat="1" ht="25.5" customHeight="1">
      <c r="A155" s="108"/>
      <c r="B155" s="109">
        <v>44113</v>
      </c>
      <c r="C155" s="115" t="s">
        <v>483</v>
      </c>
      <c r="D155" s="111">
        <v>101</v>
      </c>
      <c r="E155" s="152"/>
      <c r="F155" s="111"/>
      <c r="G155" s="140"/>
      <c r="H155" s="111"/>
      <c r="I155" s="140"/>
      <c r="J155" s="111"/>
      <c r="K155" s="140"/>
      <c r="L155" s="111"/>
      <c r="M155" s="140"/>
      <c r="N155" s="111"/>
      <c r="O155" s="140"/>
      <c r="P155" s="137">
        <f t="shared" si="2"/>
        <v>0</v>
      </c>
    </row>
    <row r="156" spans="1:16" s="93" customFormat="1" ht="25.5" customHeight="1">
      <c r="A156" s="108"/>
      <c r="B156" s="109">
        <v>44114</v>
      </c>
      <c r="C156" s="115" t="s">
        <v>482</v>
      </c>
      <c r="D156" s="111">
        <v>101</v>
      </c>
      <c r="E156" s="152"/>
      <c r="F156" s="111"/>
      <c r="G156" s="140"/>
      <c r="H156" s="111"/>
      <c r="I156" s="140"/>
      <c r="J156" s="111"/>
      <c r="K156" s="140"/>
      <c r="L156" s="111"/>
      <c r="M156" s="140"/>
      <c r="N156" s="111"/>
      <c r="O156" s="140"/>
      <c r="P156" s="137">
        <f t="shared" si="2"/>
        <v>0</v>
      </c>
    </row>
    <row r="157" spans="1:16" s="93" customFormat="1" ht="25.5" customHeight="1">
      <c r="A157" s="108"/>
      <c r="B157" s="109">
        <v>44115</v>
      </c>
      <c r="C157" s="115" t="s">
        <v>481</v>
      </c>
      <c r="D157" s="111">
        <v>101</v>
      </c>
      <c r="E157" s="152"/>
      <c r="F157" s="111"/>
      <c r="G157" s="140"/>
      <c r="H157" s="111"/>
      <c r="I157" s="140"/>
      <c r="J157" s="111"/>
      <c r="K157" s="140"/>
      <c r="L157" s="111"/>
      <c r="M157" s="140"/>
      <c r="N157" s="111"/>
      <c r="O157" s="140"/>
      <c r="P157" s="137">
        <f t="shared" si="2"/>
        <v>0</v>
      </c>
    </row>
    <row r="158" spans="1:16" s="93" customFormat="1" ht="25.5" customHeight="1">
      <c r="A158" s="108"/>
      <c r="B158" s="109">
        <v>44116</v>
      </c>
      <c r="C158" s="115" t="s">
        <v>456</v>
      </c>
      <c r="D158" s="111">
        <v>101</v>
      </c>
      <c r="E158" s="152"/>
      <c r="F158" s="111"/>
      <c r="G158" s="140"/>
      <c r="H158" s="111"/>
      <c r="I158" s="140"/>
      <c r="J158" s="111"/>
      <c r="K158" s="140"/>
      <c r="L158" s="111"/>
      <c r="M158" s="140"/>
      <c r="N158" s="111"/>
      <c r="O158" s="140"/>
      <c r="P158" s="137">
        <f t="shared" si="2"/>
        <v>0</v>
      </c>
    </row>
    <row r="159" spans="1:16" s="93" customFormat="1" ht="25.5" customHeight="1">
      <c r="A159" s="108"/>
      <c r="B159" s="109">
        <v>44117</v>
      </c>
      <c r="C159" s="115" t="s">
        <v>480</v>
      </c>
      <c r="D159" s="111">
        <v>101</v>
      </c>
      <c r="E159" s="152"/>
      <c r="F159" s="111"/>
      <c r="G159" s="140"/>
      <c r="H159" s="111"/>
      <c r="I159" s="140"/>
      <c r="J159" s="111"/>
      <c r="K159" s="140"/>
      <c r="L159" s="111"/>
      <c r="M159" s="140"/>
      <c r="N159" s="111"/>
      <c r="O159" s="140"/>
      <c r="P159" s="137">
        <f t="shared" si="2"/>
        <v>0</v>
      </c>
    </row>
    <row r="160" spans="1:16" s="93" customFormat="1" ht="25.5" customHeight="1">
      <c r="A160" s="104"/>
      <c r="B160" s="105">
        <v>44200</v>
      </c>
      <c r="C160" s="129" t="s">
        <v>479</v>
      </c>
      <c r="D160" s="107"/>
      <c r="E160" s="139">
        <f>SUM(E161:E170)</f>
        <v>0</v>
      </c>
      <c r="F160" s="107"/>
      <c r="G160" s="139">
        <f>SUM(G161:G170)</f>
        <v>0</v>
      </c>
      <c r="H160" s="107"/>
      <c r="I160" s="139">
        <f>SUM(I161:I170)</f>
        <v>0</v>
      </c>
      <c r="J160" s="107"/>
      <c r="K160" s="139">
        <f>SUM(K161:K170)</f>
        <v>0</v>
      </c>
      <c r="L160" s="107"/>
      <c r="M160" s="139">
        <f>SUM(M161:M170)</f>
        <v>0</v>
      </c>
      <c r="N160" s="107"/>
      <c r="O160" s="139">
        <f>SUM(O161:O170)</f>
        <v>0</v>
      </c>
      <c r="P160" s="147">
        <f t="shared" si="2"/>
        <v>0</v>
      </c>
    </row>
    <row r="161" spans="1:16" s="93" customFormat="1" ht="25.5" customHeight="1">
      <c r="A161" s="108"/>
      <c r="B161" s="109">
        <v>44201</v>
      </c>
      <c r="C161" s="115" t="s">
        <v>478</v>
      </c>
      <c r="D161" s="111">
        <v>101</v>
      </c>
      <c r="E161" s="152"/>
      <c r="F161" s="111"/>
      <c r="G161" s="140"/>
      <c r="H161" s="111"/>
      <c r="I161" s="140"/>
      <c r="J161" s="111"/>
      <c r="K161" s="140"/>
      <c r="L161" s="111"/>
      <c r="M161" s="140"/>
      <c r="N161" s="111"/>
      <c r="O161" s="140"/>
      <c r="P161" s="137">
        <f t="shared" si="2"/>
        <v>0</v>
      </c>
    </row>
    <row r="162" spans="1:16" s="93" customFormat="1" ht="25.5" customHeight="1">
      <c r="A162" s="108"/>
      <c r="B162" s="109">
        <v>44202</v>
      </c>
      <c r="C162" s="115" t="s">
        <v>477</v>
      </c>
      <c r="D162" s="111">
        <v>101</v>
      </c>
      <c r="E162" s="152"/>
      <c r="F162" s="111"/>
      <c r="G162" s="140"/>
      <c r="H162" s="111"/>
      <c r="I162" s="140"/>
      <c r="J162" s="111"/>
      <c r="K162" s="140"/>
      <c r="L162" s="111"/>
      <c r="M162" s="140"/>
      <c r="N162" s="111"/>
      <c r="O162" s="140"/>
      <c r="P162" s="137">
        <f t="shared" si="2"/>
        <v>0</v>
      </c>
    </row>
    <row r="163" spans="1:16" s="93" customFormat="1" ht="25.5" customHeight="1">
      <c r="A163" s="108"/>
      <c r="B163" s="109">
        <v>44203</v>
      </c>
      <c r="C163" s="115" t="s">
        <v>476</v>
      </c>
      <c r="D163" s="111">
        <v>101</v>
      </c>
      <c r="E163" s="152"/>
      <c r="F163" s="111"/>
      <c r="G163" s="140"/>
      <c r="H163" s="111"/>
      <c r="I163" s="140"/>
      <c r="J163" s="111"/>
      <c r="K163" s="140"/>
      <c r="L163" s="111"/>
      <c r="M163" s="140"/>
      <c r="N163" s="111"/>
      <c r="O163" s="140"/>
      <c r="P163" s="137">
        <f t="shared" si="2"/>
        <v>0</v>
      </c>
    </row>
    <row r="164" spans="1:16" s="93" customFormat="1" ht="25.5" customHeight="1">
      <c r="A164" s="108"/>
      <c r="B164" s="109">
        <v>44204</v>
      </c>
      <c r="C164" s="115" t="s">
        <v>475</v>
      </c>
      <c r="D164" s="111">
        <v>101</v>
      </c>
      <c r="E164" s="152"/>
      <c r="F164" s="111"/>
      <c r="G164" s="140"/>
      <c r="H164" s="111"/>
      <c r="I164" s="140"/>
      <c r="J164" s="111"/>
      <c r="K164" s="140"/>
      <c r="L164" s="111"/>
      <c r="M164" s="140"/>
      <c r="N164" s="111"/>
      <c r="O164" s="140"/>
      <c r="P164" s="137">
        <f t="shared" si="2"/>
        <v>0</v>
      </c>
    </row>
    <row r="165" spans="1:16" s="93" customFormat="1" ht="25.5" customHeight="1">
      <c r="A165" s="108"/>
      <c r="B165" s="109">
        <v>44205</v>
      </c>
      <c r="C165" s="115" t="s">
        <v>474</v>
      </c>
      <c r="D165" s="111">
        <v>101</v>
      </c>
      <c r="E165" s="152"/>
      <c r="F165" s="111"/>
      <c r="G165" s="140"/>
      <c r="H165" s="111"/>
      <c r="I165" s="140"/>
      <c r="J165" s="111"/>
      <c r="K165" s="140"/>
      <c r="L165" s="111"/>
      <c r="M165" s="140"/>
      <c r="N165" s="111"/>
      <c r="O165" s="140"/>
      <c r="P165" s="137">
        <f t="shared" si="2"/>
        <v>0</v>
      </c>
    </row>
    <row r="166" spans="1:16" s="93" customFormat="1" ht="25.5" customHeight="1">
      <c r="A166" s="108"/>
      <c r="B166" s="109">
        <v>44206</v>
      </c>
      <c r="C166" s="115" t="s">
        <v>473</v>
      </c>
      <c r="D166" s="111">
        <v>101</v>
      </c>
      <c r="E166" s="152"/>
      <c r="F166" s="111"/>
      <c r="G166" s="140"/>
      <c r="H166" s="111"/>
      <c r="I166" s="140"/>
      <c r="J166" s="111"/>
      <c r="K166" s="140"/>
      <c r="L166" s="111"/>
      <c r="M166" s="140"/>
      <c r="N166" s="111"/>
      <c r="O166" s="140"/>
      <c r="P166" s="137">
        <f t="shared" si="2"/>
        <v>0</v>
      </c>
    </row>
    <row r="167" spans="1:16" s="93" customFormat="1" ht="25.5" customHeight="1">
      <c r="A167" s="108"/>
      <c r="B167" s="109">
        <v>44207</v>
      </c>
      <c r="C167" s="115" t="s">
        <v>472</v>
      </c>
      <c r="D167" s="111">
        <v>101</v>
      </c>
      <c r="E167" s="152"/>
      <c r="F167" s="111"/>
      <c r="G167" s="140"/>
      <c r="H167" s="111"/>
      <c r="I167" s="140"/>
      <c r="J167" s="111"/>
      <c r="K167" s="140"/>
      <c r="L167" s="111"/>
      <c r="M167" s="140"/>
      <c r="N167" s="111"/>
      <c r="O167" s="140"/>
      <c r="P167" s="137">
        <f t="shared" si="2"/>
        <v>0</v>
      </c>
    </row>
    <row r="168" spans="1:16" s="93" customFormat="1" ht="25.5" customHeight="1">
      <c r="A168" s="108"/>
      <c r="B168" s="109">
        <v>44208</v>
      </c>
      <c r="C168" s="115" t="s">
        <v>471</v>
      </c>
      <c r="D168" s="111">
        <v>101</v>
      </c>
      <c r="E168" s="152"/>
      <c r="F168" s="111"/>
      <c r="G168" s="140"/>
      <c r="H168" s="111"/>
      <c r="I168" s="140"/>
      <c r="J168" s="111"/>
      <c r="K168" s="140"/>
      <c r="L168" s="111"/>
      <c r="M168" s="140"/>
      <c r="N168" s="111"/>
      <c r="O168" s="140"/>
      <c r="P168" s="137">
        <f t="shared" si="2"/>
        <v>0</v>
      </c>
    </row>
    <row r="169" spans="1:16" s="93" customFormat="1" ht="25.5" customHeight="1">
      <c r="A169" s="108"/>
      <c r="B169" s="109">
        <v>44209</v>
      </c>
      <c r="C169" s="115" t="s">
        <v>470</v>
      </c>
      <c r="D169" s="111">
        <v>101</v>
      </c>
      <c r="E169" s="152"/>
      <c r="F169" s="111"/>
      <c r="G169" s="140"/>
      <c r="H169" s="111"/>
      <c r="I169" s="140"/>
      <c r="J169" s="111"/>
      <c r="K169" s="140"/>
      <c r="L169" s="111"/>
      <c r="M169" s="140"/>
      <c r="N169" s="111"/>
      <c r="O169" s="140"/>
      <c r="P169" s="137">
        <f t="shared" si="2"/>
        <v>0</v>
      </c>
    </row>
    <row r="170" spans="1:16" s="93" customFormat="1" ht="25.5" customHeight="1">
      <c r="A170" s="108"/>
      <c r="B170" s="109">
        <v>44210</v>
      </c>
      <c r="C170" s="115" t="s">
        <v>1358</v>
      </c>
      <c r="D170" s="111">
        <v>101</v>
      </c>
      <c r="E170" s="152"/>
      <c r="F170" s="111"/>
      <c r="G170" s="140"/>
      <c r="H170" s="111"/>
      <c r="I170" s="140"/>
      <c r="J170" s="111"/>
      <c r="K170" s="140"/>
      <c r="L170" s="111"/>
      <c r="M170" s="140"/>
      <c r="N170" s="111"/>
      <c r="O170" s="140"/>
      <c r="P170" s="137">
        <f t="shared" si="2"/>
        <v>0</v>
      </c>
    </row>
    <row r="171" spans="1:16" s="93" customFormat="1" ht="25.5" customHeight="1">
      <c r="A171" s="104"/>
      <c r="B171" s="105">
        <v>44300</v>
      </c>
      <c r="C171" s="129" t="s">
        <v>469</v>
      </c>
      <c r="D171" s="107"/>
      <c r="E171" s="139">
        <f>SUM(E172:E184)</f>
        <v>0</v>
      </c>
      <c r="F171" s="107"/>
      <c r="G171" s="139">
        <f>SUM(G172:G184)</f>
        <v>0</v>
      </c>
      <c r="H171" s="107"/>
      <c r="I171" s="139">
        <f>SUM(I172:I184)</f>
        <v>0</v>
      </c>
      <c r="J171" s="107"/>
      <c r="K171" s="139">
        <f>SUM(K172:K184)</f>
        <v>0</v>
      </c>
      <c r="L171" s="107"/>
      <c r="M171" s="139">
        <f>SUM(M172:M184)</f>
        <v>0</v>
      </c>
      <c r="N171" s="107"/>
      <c r="O171" s="139">
        <f>SUM(O172:O184)</f>
        <v>0</v>
      </c>
      <c r="P171" s="147">
        <f t="shared" si="2"/>
        <v>0</v>
      </c>
    </row>
    <row r="172" spans="1:16" s="93" customFormat="1" ht="25.5" customHeight="1">
      <c r="A172" s="108"/>
      <c r="B172" s="109">
        <v>44301</v>
      </c>
      <c r="C172" s="115" t="s">
        <v>468</v>
      </c>
      <c r="D172" s="111">
        <v>101</v>
      </c>
      <c r="E172" s="152"/>
      <c r="F172" s="111"/>
      <c r="G172" s="140"/>
      <c r="H172" s="111"/>
      <c r="I172" s="140"/>
      <c r="J172" s="111"/>
      <c r="K172" s="140"/>
      <c r="L172" s="111"/>
      <c r="M172" s="140"/>
      <c r="N172" s="111"/>
      <c r="O172" s="140"/>
      <c r="P172" s="137">
        <f t="shared" si="2"/>
        <v>0</v>
      </c>
    </row>
    <row r="173" spans="1:16" s="93" customFormat="1" ht="25.5" customHeight="1">
      <c r="A173" s="108"/>
      <c r="B173" s="109">
        <v>44302</v>
      </c>
      <c r="C173" s="115" t="s">
        <v>467</v>
      </c>
      <c r="D173" s="111">
        <v>101</v>
      </c>
      <c r="E173" s="152"/>
      <c r="F173" s="111"/>
      <c r="G173" s="140"/>
      <c r="H173" s="111"/>
      <c r="I173" s="140"/>
      <c r="J173" s="111"/>
      <c r="K173" s="140"/>
      <c r="L173" s="111"/>
      <c r="M173" s="140"/>
      <c r="N173" s="111"/>
      <c r="O173" s="140"/>
      <c r="P173" s="137">
        <f t="shared" si="2"/>
        <v>0</v>
      </c>
    </row>
    <row r="174" spans="1:16" s="93" customFormat="1" ht="25.5" customHeight="1">
      <c r="A174" s="108"/>
      <c r="B174" s="109">
        <v>44303</v>
      </c>
      <c r="C174" s="115" t="s">
        <v>466</v>
      </c>
      <c r="D174" s="111">
        <v>101</v>
      </c>
      <c r="E174" s="152"/>
      <c r="F174" s="111"/>
      <c r="G174" s="140"/>
      <c r="H174" s="111"/>
      <c r="I174" s="140"/>
      <c r="J174" s="111"/>
      <c r="K174" s="140"/>
      <c r="L174" s="111"/>
      <c r="M174" s="140"/>
      <c r="N174" s="111"/>
      <c r="O174" s="140"/>
      <c r="P174" s="137">
        <f t="shared" si="2"/>
        <v>0</v>
      </c>
    </row>
    <row r="175" spans="1:16" s="93" customFormat="1" ht="25.5" customHeight="1">
      <c r="A175" s="108"/>
      <c r="B175" s="109">
        <v>44304</v>
      </c>
      <c r="C175" s="115" t="s">
        <v>465</v>
      </c>
      <c r="D175" s="111">
        <v>101</v>
      </c>
      <c r="E175" s="152"/>
      <c r="F175" s="111"/>
      <c r="G175" s="140"/>
      <c r="H175" s="111"/>
      <c r="I175" s="140"/>
      <c r="J175" s="111"/>
      <c r="K175" s="140"/>
      <c r="L175" s="111"/>
      <c r="M175" s="140"/>
      <c r="N175" s="111"/>
      <c r="O175" s="140"/>
      <c r="P175" s="137">
        <f t="shared" si="2"/>
        <v>0</v>
      </c>
    </row>
    <row r="176" spans="1:16" s="93" customFormat="1" ht="25.5" customHeight="1">
      <c r="A176" s="108"/>
      <c r="B176" s="109">
        <v>44305</v>
      </c>
      <c r="C176" s="115" t="s">
        <v>464</v>
      </c>
      <c r="D176" s="111">
        <v>101</v>
      </c>
      <c r="E176" s="152"/>
      <c r="F176" s="111"/>
      <c r="G176" s="140"/>
      <c r="H176" s="111"/>
      <c r="I176" s="140"/>
      <c r="J176" s="111"/>
      <c r="K176" s="140"/>
      <c r="L176" s="111"/>
      <c r="M176" s="140"/>
      <c r="N176" s="111"/>
      <c r="O176" s="140"/>
      <c r="P176" s="137">
        <f t="shared" si="2"/>
        <v>0</v>
      </c>
    </row>
    <row r="177" spans="1:16" s="93" customFormat="1" ht="25.5" customHeight="1">
      <c r="A177" s="108"/>
      <c r="B177" s="109">
        <v>44306</v>
      </c>
      <c r="C177" s="115" t="s">
        <v>463</v>
      </c>
      <c r="D177" s="111">
        <v>101</v>
      </c>
      <c r="E177" s="152"/>
      <c r="F177" s="111"/>
      <c r="G177" s="140"/>
      <c r="H177" s="111"/>
      <c r="I177" s="140"/>
      <c r="J177" s="111"/>
      <c r="K177" s="140"/>
      <c r="L177" s="111"/>
      <c r="M177" s="140"/>
      <c r="N177" s="111"/>
      <c r="O177" s="140"/>
      <c r="P177" s="137">
        <f t="shared" si="2"/>
        <v>0</v>
      </c>
    </row>
    <row r="178" spans="1:16" s="93" customFormat="1" ht="25.5" customHeight="1">
      <c r="A178" s="108"/>
      <c r="B178" s="109">
        <v>44307</v>
      </c>
      <c r="C178" s="115" t="s">
        <v>462</v>
      </c>
      <c r="D178" s="111">
        <v>101</v>
      </c>
      <c r="E178" s="152"/>
      <c r="F178" s="111"/>
      <c r="G178" s="140"/>
      <c r="H178" s="111"/>
      <c r="I178" s="140"/>
      <c r="J178" s="111"/>
      <c r="K178" s="140"/>
      <c r="L178" s="111"/>
      <c r="M178" s="140"/>
      <c r="N178" s="111"/>
      <c r="O178" s="140"/>
      <c r="P178" s="137">
        <f t="shared" si="2"/>
        <v>0</v>
      </c>
    </row>
    <row r="179" spans="1:16" s="93" customFormat="1" ht="25.5" customHeight="1">
      <c r="A179" s="108"/>
      <c r="B179" s="109">
        <v>44308</v>
      </c>
      <c r="C179" s="115" t="s">
        <v>461</v>
      </c>
      <c r="D179" s="111">
        <v>101</v>
      </c>
      <c r="E179" s="152"/>
      <c r="F179" s="111"/>
      <c r="G179" s="140"/>
      <c r="H179" s="111"/>
      <c r="I179" s="140"/>
      <c r="J179" s="111"/>
      <c r="K179" s="140"/>
      <c r="L179" s="111"/>
      <c r="M179" s="140"/>
      <c r="N179" s="111"/>
      <c r="O179" s="140"/>
      <c r="P179" s="137">
        <f t="shared" si="2"/>
        <v>0</v>
      </c>
    </row>
    <row r="180" spans="1:16" s="93" customFormat="1" ht="25.5" customHeight="1">
      <c r="A180" s="108"/>
      <c r="B180" s="109">
        <v>44309</v>
      </c>
      <c r="C180" s="115" t="s">
        <v>460</v>
      </c>
      <c r="D180" s="111">
        <v>101</v>
      </c>
      <c r="E180" s="152"/>
      <c r="F180" s="111"/>
      <c r="G180" s="140"/>
      <c r="H180" s="111"/>
      <c r="I180" s="140"/>
      <c r="J180" s="111"/>
      <c r="K180" s="140"/>
      <c r="L180" s="111"/>
      <c r="M180" s="140"/>
      <c r="N180" s="111"/>
      <c r="O180" s="140"/>
      <c r="P180" s="137">
        <f t="shared" si="2"/>
        <v>0</v>
      </c>
    </row>
    <row r="181" spans="1:16" s="93" customFormat="1" ht="25.5" customHeight="1">
      <c r="A181" s="108"/>
      <c r="B181" s="109">
        <v>44310</v>
      </c>
      <c r="C181" s="115" t="s">
        <v>459</v>
      </c>
      <c r="D181" s="111">
        <v>101</v>
      </c>
      <c r="E181" s="152"/>
      <c r="F181" s="111"/>
      <c r="G181" s="140"/>
      <c r="H181" s="111"/>
      <c r="I181" s="140"/>
      <c r="J181" s="111"/>
      <c r="K181" s="140"/>
      <c r="L181" s="111"/>
      <c r="M181" s="140"/>
      <c r="N181" s="111"/>
      <c r="O181" s="140"/>
      <c r="P181" s="137">
        <f t="shared" si="2"/>
        <v>0</v>
      </c>
    </row>
    <row r="182" spans="1:16" s="93" customFormat="1" ht="25.5" customHeight="1">
      <c r="A182" s="108"/>
      <c r="B182" s="109">
        <v>44311</v>
      </c>
      <c r="C182" s="115" t="s">
        <v>458</v>
      </c>
      <c r="D182" s="111">
        <v>101</v>
      </c>
      <c r="E182" s="152"/>
      <c r="F182" s="111"/>
      <c r="G182" s="140"/>
      <c r="H182" s="111"/>
      <c r="I182" s="140"/>
      <c r="J182" s="111"/>
      <c r="K182" s="140"/>
      <c r="L182" s="111"/>
      <c r="M182" s="140"/>
      <c r="N182" s="111"/>
      <c r="O182" s="140"/>
      <c r="P182" s="137">
        <f t="shared" si="2"/>
        <v>0</v>
      </c>
    </row>
    <row r="183" spans="1:16" s="93" customFormat="1" ht="25.5" customHeight="1">
      <c r="A183" s="108"/>
      <c r="B183" s="109">
        <v>44312</v>
      </c>
      <c r="C183" s="115" t="s">
        <v>457</v>
      </c>
      <c r="D183" s="111">
        <v>101</v>
      </c>
      <c r="E183" s="152"/>
      <c r="F183" s="111"/>
      <c r="G183" s="140"/>
      <c r="H183" s="111"/>
      <c r="I183" s="140"/>
      <c r="J183" s="111"/>
      <c r="K183" s="140"/>
      <c r="L183" s="111"/>
      <c r="M183" s="140"/>
      <c r="N183" s="111"/>
      <c r="O183" s="140"/>
      <c r="P183" s="137">
        <f t="shared" si="2"/>
        <v>0</v>
      </c>
    </row>
    <row r="184" spans="1:16" s="93" customFormat="1" ht="25.5" customHeight="1">
      <c r="A184" s="108"/>
      <c r="B184" s="109">
        <v>44313</v>
      </c>
      <c r="C184" s="115" t="s">
        <v>456</v>
      </c>
      <c r="D184" s="111">
        <v>101</v>
      </c>
      <c r="E184" s="152"/>
      <c r="F184" s="111"/>
      <c r="G184" s="140"/>
      <c r="H184" s="111"/>
      <c r="I184" s="140"/>
      <c r="J184" s="111"/>
      <c r="K184" s="140"/>
      <c r="L184" s="111"/>
      <c r="M184" s="140"/>
      <c r="N184" s="111"/>
      <c r="O184" s="140"/>
      <c r="P184" s="137">
        <f t="shared" si="2"/>
        <v>0</v>
      </c>
    </row>
    <row r="185" spans="1:16" s="93" customFormat="1" ht="25.5" customHeight="1">
      <c r="A185" s="104"/>
      <c r="B185" s="105">
        <v>44400</v>
      </c>
      <c r="C185" s="129" t="s">
        <v>455</v>
      </c>
      <c r="D185" s="107"/>
      <c r="E185" s="139">
        <f>SUM(E186:E195)</f>
        <v>0</v>
      </c>
      <c r="F185" s="107"/>
      <c r="G185" s="139">
        <f>SUM(G186:G195)</f>
        <v>0</v>
      </c>
      <c r="H185" s="107"/>
      <c r="I185" s="139">
        <f>SUM(I186:I195)</f>
        <v>0</v>
      </c>
      <c r="J185" s="107"/>
      <c r="K185" s="139">
        <f>SUM(K186:K195)</f>
        <v>0</v>
      </c>
      <c r="L185" s="107"/>
      <c r="M185" s="139">
        <f>SUM(M186:M195)</f>
        <v>0</v>
      </c>
      <c r="N185" s="107"/>
      <c r="O185" s="139">
        <f>SUM(O186:O195)</f>
        <v>0</v>
      </c>
      <c r="P185" s="147">
        <f t="shared" si="2"/>
        <v>0</v>
      </c>
    </row>
    <row r="186" spans="1:16" s="93" customFormat="1" ht="25.5" customHeight="1">
      <c r="A186" s="108"/>
      <c r="B186" s="109">
        <v>44401</v>
      </c>
      <c r="C186" s="115" t="s">
        <v>454</v>
      </c>
      <c r="D186" s="111">
        <v>101</v>
      </c>
      <c r="E186" s="152"/>
      <c r="F186" s="111"/>
      <c r="G186" s="140"/>
      <c r="H186" s="111"/>
      <c r="I186" s="140"/>
      <c r="J186" s="111"/>
      <c r="K186" s="140"/>
      <c r="L186" s="111"/>
      <c r="M186" s="140"/>
      <c r="N186" s="111"/>
      <c r="O186" s="140"/>
      <c r="P186" s="137">
        <f t="shared" si="2"/>
        <v>0</v>
      </c>
    </row>
    <row r="187" spans="1:16" s="93" customFormat="1" ht="25.5" customHeight="1">
      <c r="A187" s="108"/>
      <c r="B187" s="109">
        <v>44402</v>
      </c>
      <c r="C187" s="115" t="s">
        <v>453</v>
      </c>
      <c r="D187" s="111">
        <v>101</v>
      </c>
      <c r="E187" s="152"/>
      <c r="F187" s="111"/>
      <c r="G187" s="140"/>
      <c r="H187" s="111"/>
      <c r="I187" s="140"/>
      <c r="J187" s="111"/>
      <c r="K187" s="140"/>
      <c r="L187" s="111"/>
      <c r="M187" s="140"/>
      <c r="N187" s="111"/>
      <c r="O187" s="140"/>
      <c r="P187" s="137">
        <f t="shared" si="2"/>
        <v>0</v>
      </c>
    </row>
    <row r="188" spans="1:16" s="93" customFormat="1" ht="25.5" customHeight="1">
      <c r="A188" s="108"/>
      <c r="B188" s="109">
        <v>44403</v>
      </c>
      <c r="C188" s="115" t="s">
        <v>452</v>
      </c>
      <c r="D188" s="111">
        <v>101</v>
      </c>
      <c r="E188" s="152"/>
      <c r="F188" s="111"/>
      <c r="G188" s="140"/>
      <c r="H188" s="111"/>
      <c r="I188" s="140"/>
      <c r="J188" s="111"/>
      <c r="K188" s="140"/>
      <c r="L188" s="111"/>
      <c r="M188" s="140"/>
      <c r="N188" s="111"/>
      <c r="O188" s="140"/>
      <c r="P188" s="137">
        <f t="shared" si="2"/>
        <v>0</v>
      </c>
    </row>
    <row r="189" spans="1:16" s="93" customFormat="1" ht="25.5" customHeight="1">
      <c r="A189" s="108"/>
      <c r="B189" s="109">
        <v>44404</v>
      </c>
      <c r="C189" s="115" t="s">
        <v>451</v>
      </c>
      <c r="D189" s="111">
        <v>101</v>
      </c>
      <c r="E189" s="152"/>
      <c r="F189" s="111"/>
      <c r="G189" s="140"/>
      <c r="H189" s="111"/>
      <c r="I189" s="140"/>
      <c r="J189" s="111"/>
      <c r="K189" s="140"/>
      <c r="L189" s="111"/>
      <c r="M189" s="140"/>
      <c r="N189" s="111"/>
      <c r="O189" s="140"/>
      <c r="P189" s="137">
        <f t="shared" si="2"/>
        <v>0</v>
      </c>
    </row>
    <row r="190" spans="1:16" s="93" customFormat="1" ht="25.5" customHeight="1">
      <c r="A190" s="108"/>
      <c r="B190" s="109">
        <v>44405</v>
      </c>
      <c r="C190" s="115" t="s">
        <v>450</v>
      </c>
      <c r="D190" s="111">
        <v>101</v>
      </c>
      <c r="E190" s="152"/>
      <c r="F190" s="111"/>
      <c r="G190" s="140"/>
      <c r="H190" s="111"/>
      <c r="I190" s="140"/>
      <c r="J190" s="111"/>
      <c r="K190" s="140"/>
      <c r="L190" s="111"/>
      <c r="M190" s="140"/>
      <c r="N190" s="111"/>
      <c r="O190" s="140"/>
      <c r="P190" s="137">
        <f t="shared" si="2"/>
        <v>0</v>
      </c>
    </row>
    <row r="191" spans="1:16" s="93" customFormat="1" ht="25.5" customHeight="1">
      <c r="A191" s="108"/>
      <c r="B191" s="109">
        <v>44406</v>
      </c>
      <c r="C191" s="115" t="s">
        <v>449</v>
      </c>
      <c r="D191" s="111">
        <v>101</v>
      </c>
      <c r="E191" s="152"/>
      <c r="F191" s="111"/>
      <c r="G191" s="140"/>
      <c r="H191" s="111"/>
      <c r="I191" s="140"/>
      <c r="J191" s="111"/>
      <c r="K191" s="140"/>
      <c r="L191" s="111"/>
      <c r="M191" s="140"/>
      <c r="N191" s="111"/>
      <c r="O191" s="140"/>
      <c r="P191" s="137">
        <f t="shared" si="2"/>
        <v>0</v>
      </c>
    </row>
    <row r="192" spans="1:16" s="93" customFormat="1" ht="25.5" customHeight="1">
      <c r="A192" s="108"/>
      <c r="B192" s="109">
        <v>44407</v>
      </c>
      <c r="C192" s="115" t="s">
        <v>448</v>
      </c>
      <c r="D192" s="111">
        <v>101</v>
      </c>
      <c r="E192" s="152"/>
      <c r="F192" s="111"/>
      <c r="G192" s="140"/>
      <c r="H192" s="111"/>
      <c r="I192" s="140"/>
      <c r="J192" s="111"/>
      <c r="K192" s="140"/>
      <c r="L192" s="111"/>
      <c r="M192" s="140"/>
      <c r="N192" s="111"/>
      <c r="O192" s="140"/>
      <c r="P192" s="137">
        <f t="shared" si="2"/>
        <v>0</v>
      </c>
    </row>
    <row r="193" spans="1:16" s="93" customFormat="1" ht="25.5" customHeight="1">
      <c r="A193" s="108"/>
      <c r="B193" s="109">
        <v>44408</v>
      </c>
      <c r="C193" s="115" t="s">
        <v>447</v>
      </c>
      <c r="D193" s="111">
        <v>101</v>
      </c>
      <c r="E193" s="152"/>
      <c r="F193" s="111"/>
      <c r="G193" s="140"/>
      <c r="H193" s="111"/>
      <c r="I193" s="140"/>
      <c r="J193" s="111"/>
      <c r="K193" s="140"/>
      <c r="L193" s="111"/>
      <c r="M193" s="140"/>
      <c r="N193" s="111"/>
      <c r="O193" s="140"/>
      <c r="P193" s="137">
        <f t="shared" si="2"/>
        <v>0</v>
      </c>
    </row>
    <row r="194" spans="1:16" s="93" customFormat="1" ht="25.5" customHeight="1">
      <c r="A194" s="108"/>
      <c r="B194" s="109">
        <v>44409</v>
      </c>
      <c r="C194" s="115" t="s">
        <v>446</v>
      </c>
      <c r="D194" s="111">
        <v>101</v>
      </c>
      <c r="E194" s="152"/>
      <c r="F194" s="111"/>
      <c r="G194" s="140"/>
      <c r="H194" s="111"/>
      <c r="I194" s="140"/>
      <c r="J194" s="111"/>
      <c r="K194" s="140"/>
      <c r="L194" s="111"/>
      <c r="M194" s="140"/>
      <c r="N194" s="111"/>
      <c r="O194" s="140"/>
      <c r="P194" s="137">
        <f t="shared" si="2"/>
        <v>0</v>
      </c>
    </row>
    <row r="195" spans="1:16" s="93" customFormat="1" ht="25.5" customHeight="1">
      <c r="A195" s="108"/>
      <c r="B195" s="109">
        <v>44410</v>
      </c>
      <c r="C195" s="115" t="s">
        <v>445</v>
      </c>
      <c r="D195" s="111">
        <v>101</v>
      </c>
      <c r="E195" s="152"/>
      <c r="F195" s="111"/>
      <c r="G195" s="140"/>
      <c r="H195" s="111"/>
      <c r="I195" s="140"/>
      <c r="J195" s="111"/>
      <c r="K195" s="140"/>
      <c r="L195" s="111"/>
      <c r="M195" s="140"/>
      <c r="N195" s="111"/>
      <c r="O195" s="140"/>
      <c r="P195" s="137">
        <f t="shared" si="2"/>
        <v>0</v>
      </c>
    </row>
    <row r="196" spans="1:16" s="93" customFormat="1" ht="25.5" customHeight="1">
      <c r="A196" s="100">
        <v>45</v>
      </c>
      <c r="B196" s="118"/>
      <c r="C196" s="102" t="s">
        <v>499</v>
      </c>
      <c r="D196" s="103"/>
      <c r="E196" s="138">
        <f>E197+E199+E202+E204+E208</f>
        <v>0</v>
      </c>
      <c r="F196" s="103"/>
      <c r="G196" s="138">
        <f>G197+G199+G202+G204+G208</f>
        <v>0</v>
      </c>
      <c r="H196" s="103"/>
      <c r="I196" s="138">
        <f>I197+I199+I202+I204+I208</f>
        <v>0</v>
      </c>
      <c r="J196" s="103"/>
      <c r="K196" s="138">
        <f>K197+K199+K202+K204+K208</f>
        <v>0</v>
      </c>
      <c r="L196" s="103"/>
      <c r="M196" s="138">
        <f>M197+M199+M202+M204+M208</f>
        <v>0</v>
      </c>
      <c r="N196" s="103"/>
      <c r="O196" s="138">
        <f>O197+O199+O202+O204+O208</f>
        <v>0</v>
      </c>
      <c r="P196" s="147">
        <f t="shared" si="2"/>
        <v>0</v>
      </c>
    </row>
    <row r="197" spans="1:16" s="93" customFormat="1" ht="25.5" customHeight="1">
      <c r="A197" s="104"/>
      <c r="B197" s="105">
        <v>45100</v>
      </c>
      <c r="C197" s="129" t="s">
        <v>379</v>
      </c>
      <c r="D197" s="107"/>
      <c r="E197" s="139">
        <f>SUM(E198)</f>
        <v>0</v>
      </c>
      <c r="F197" s="107"/>
      <c r="G197" s="139">
        <f>SUM(G198)</f>
        <v>0</v>
      </c>
      <c r="H197" s="107"/>
      <c r="I197" s="139">
        <f>SUM(I198)</f>
        <v>0</v>
      </c>
      <c r="J197" s="107"/>
      <c r="K197" s="139">
        <f>SUM(K198)</f>
        <v>0</v>
      </c>
      <c r="L197" s="107"/>
      <c r="M197" s="139">
        <f>SUM(M198)</f>
        <v>0</v>
      </c>
      <c r="N197" s="107"/>
      <c r="O197" s="139">
        <f>SUM(O198)</f>
        <v>0</v>
      </c>
      <c r="P197" s="147">
        <f t="shared" ref="P197:P260" si="3">SUM(E197+G197+I197+K197+M197+O197)</f>
        <v>0</v>
      </c>
    </row>
    <row r="198" spans="1:16" s="93" customFormat="1" ht="25.5" customHeight="1">
      <c r="A198" s="108"/>
      <c r="B198" s="109">
        <v>45101</v>
      </c>
      <c r="C198" s="110" t="s">
        <v>378</v>
      </c>
      <c r="D198" s="111">
        <v>101</v>
      </c>
      <c r="E198" s="152"/>
      <c r="F198" s="111"/>
      <c r="G198" s="140"/>
      <c r="H198" s="111"/>
      <c r="I198" s="140"/>
      <c r="J198" s="111"/>
      <c r="K198" s="140"/>
      <c r="L198" s="111"/>
      <c r="M198" s="140"/>
      <c r="N198" s="111"/>
      <c r="O198" s="140"/>
      <c r="P198" s="137">
        <f t="shared" si="3"/>
        <v>0</v>
      </c>
    </row>
    <row r="199" spans="1:16" s="93" customFormat="1" ht="25.5" customHeight="1">
      <c r="A199" s="104"/>
      <c r="B199" s="105">
        <v>45200</v>
      </c>
      <c r="C199" s="129" t="s">
        <v>498</v>
      </c>
      <c r="D199" s="107"/>
      <c r="E199" s="139">
        <f>SUM(E200:E201)</f>
        <v>0</v>
      </c>
      <c r="F199" s="107"/>
      <c r="G199" s="139">
        <f>SUM(G200:G201)</f>
        <v>0</v>
      </c>
      <c r="H199" s="107"/>
      <c r="I199" s="139">
        <f>SUM(I200:I201)</f>
        <v>0</v>
      </c>
      <c r="J199" s="107"/>
      <c r="K199" s="139">
        <f>SUM(K200:K201)</f>
        <v>0</v>
      </c>
      <c r="L199" s="107"/>
      <c r="M199" s="139">
        <f>SUM(M200:M201)</f>
        <v>0</v>
      </c>
      <c r="N199" s="107"/>
      <c r="O199" s="139">
        <f>SUM(O200:O201)</f>
        <v>0</v>
      </c>
      <c r="P199" s="147">
        <f t="shared" si="3"/>
        <v>0</v>
      </c>
    </row>
    <row r="200" spans="1:16" s="93" customFormat="1" ht="25.5" customHeight="1">
      <c r="A200" s="108"/>
      <c r="B200" s="109">
        <v>45201</v>
      </c>
      <c r="C200" s="110" t="s">
        <v>393</v>
      </c>
      <c r="D200" s="111">
        <v>101</v>
      </c>
      <c r="E200" s="152"/>
      <c r="F200" s="111"/>
      <c r="G200" s="140"/>
      <c r="H200" s="111"/>
      <c r="I200" s="140"/>
      <c r="J200" s="111"/>
      <c r="K200" s="140"/>
      <c r="L200" s="111"/>
      <c r="M200" s="140"/>
      <c r="N200" s="111"/>
      <c r="O200" s="140"/>
      <c r="P200" s="137">
        <f t="shared" si="3"/>
        <v>0</v>
      </c>
    </row>
    <row r="201" spans="1:16" s="93" customFormat="1" ht="25.5" customHeight="1">
      <c r="A201" s="108"/>
      <c r="B201" s="109">
        <v>45202</v>
      </c>
      <c r="C201" s="110" t="s">
        <v>1338</v>
      </c>
      <c r="D201" s="111">
        <v>101</v>
      </c>
      <c r="E201" s="152"/>
      <c r="F201" s="111"/>
      <c r="G201" s="140"/>
      <c r="H201" s="111"/>
      <c r="I201" s="140"/>
      <c r="J201" s="111"/>
      <c r="K201" s="140"/>
      <c r="L201" s="111"/>
      <c r="M201" s="140"/>
      <c r="N201" s="111"/>
      <c r="O201" s="140"/>
      <c r="P201" s="137">
        <f t="shared" si="3"/>
        <v>0</v>
      </c>
    </row>
    <row r="202" spans="1:16" s="93" customFormat="1" ht="25.5" customHeight="1">
      <c r="A202" s="104"/>
      <c r="B202" s="105">
        <v>45300</v>
      </c>
      <c r="C202" s="129" t="s">
        <v>377</v>
      </c>
      <c r="D202" s="107"/>
      <c r="E202" s="139">
        <f>SUM(E203)</f>
        <v>0</v>
      </c>
      <c r="F202" s="107"/>
      <c r="G202" s="139">
        <f>SUM(G203)</f>
        <v>0</v>
      </c>
      <c r="H202" s="107"/>
      <c r="I202" s="139">
        <f>SUM(I203)</f>
        <v>0</v>
      </c>
      <c r="J202" s="107"/>
      <c r="K202" s="139">
        <f>SUM(K203)</f>
        <v>0</v>
      </c>
      <c r="L202" s="107"/>
      <c r="M202" s="139">
        <f>SUM(M203)</f>
        <v>0</v>
      </c>
      <c r="N202" s="107"/>
      <c r="O202" s="139">
        <f>SUM(O203)</f>
        <v>0</v>
      </c>
      <c r="P202" s="147">
        <f t="shared" si="3"/>
        <v>0</v>
      </c>
    </row>
    <row r="203" spans="1:16" s="93" customFormat="1" ht="25.5" customHeight="1">
      <c r="A203" s="108"/>
      <c r="B203" s="109">
        <v>45301</v>
      </c>
      <c r="C203" s="110" t="s">
        <v>1136</v>
      </c>
      <c r="D203" s="111">
        <v>101</v>
      </c>
      <c r="E203" s="152"/>
      <c r="F203" s="111"/>
      <c r="G203" s="140"/>
      <c r="H203" s="111"/>
      <c r="I203" s="140"/>
      <c r="J203" s="111"/>
      <c r="K203" s="140"/>
      <c r="L203" s="111"/>
      <c r="M203" s="140"/>
      <c r="N203" s="111"/>
      <c r="O203" s="140"/>
      <c r="P203" s="137">
        <f t="shared" si="3"/>
        <v>0</v>
      </c>
    </row>
    <row r="204" spans="1:16" s="93" customFormat="1" ht="25.5" customHeight="1">
      <c r="A204" s="104"/>
      <c r="B204" s="105">
        <v>45400</v>
      </c>
      <c r="C204" s="129" t="s">
        <v>369</v>
      </c>
      <c r="D204" s="107"/>
      <c r="E204" s="139">
        <f>SUM(E205:E207)</f>
        <v>0</v>
      </c>
      <c r="F204" s="130"/>
      <c r="G204" s="139">
        <f>SUM(G205:G207)</f>
        <v>0</v>
      </c>
      <c r="H204" s="107"/>
      <c r="I204" s="139">
        <f>SUM(I205:I207)</f>
        <v>0</v>
      </c>
      <c r="J204" s="107"/>
      <c r="K204" s="139">
        <f>SUM(K205:K207)</f>
        <v>0</v>
      </c>
      <c r="L204" s="107"/>
      <c r="M204" s="139">
        <f>SUM(M205:M207)</f>
        <v>0</v>
      </c>
      <c r="N204" s="107"/>
      <c r="O204" s="139">
        <f>SUM(O205:O207)</f>
        <v>0</v>
      </c>
      <c r="P204" s="147">
        <f t="shared" si="3"/>
        <v>0</v>
      </c>
    </row>
    <row r="205" spans="1:16" s="93" customFormat="1" ht="25.5" customHeight="1">
      <c r="A205" s="108"/>
      <c r="B205" s="109">
        <v>45401</v>
      </c>
      <c r="C205" s="110" t="s">
        <v>1137</v>
      </c>
      <c r="D205" s="111">
        <v>101</v>
      </c>
      <c r="E205" s="152"/>
      <c r="F205" s="114"/>
      <c r="G205" s="140"/>
      <c r="H205" s="111"/>
      <c r="I205" s="140"/>
      <c r="J205" s="111"/>
      <c r="K205" s="140"/>
      <c r="L205" s="111"/>
      <c r="M205" s="140"/>
      <c r="N205" s="111"/>
      <c r="O205" s="140"/>
      <c r="P205" s="137">
        <f t="shared" si="3"/>
        <v>0</v>
      </c>
    </row>
    <row r="206" spans="1:16" s="93" customFormat="1" ht="25.5" customHeight="1">
      <c r="A206" s="108"/>
      <c r="B206" s="109">
        <v>45402</v>
      </c>
      <c r="C206" s="110" t="s">
        <v>368</v>
      </c>
      <c r="D206" s="111">
        <v>101</v>
      </c>
      <c r="E206" s="152"/>
      <c r="F206" s="114"/>
      <c r="G206" s="140"/>
      <c r="H206" s="111"/>
      <c r="I206" s="140"/>
      <c r="J206" s="111"/>
      <c r="K206" s="140"/>
      <c r="L206" s="111"/>
      <c r="M206" s="140"/>
      <c r="N206" s="111"/>
      <c r="O206" s="140"/>
      <c r="P206" s="137">
        <f t="shared" si="3"/>
        <v>0</v>
      </c>
    </row>
    <row r="207" spans="1:16" s="93" customFormat="1" ht="25.5" customHeight="1">
      <c r="A207" s="108"/>
      <c r="B207" s="109">
        <v>45403</v>
      </c>
      <c r="C207" s="110" t="s">
        <v>367</v>
      </c>
      <c r="D207" s="111">
        <v>101</v>
      </c>
      <c r="E207" s="152"/>
      <c r="F207" s="114"/>
      <c r="G207" s="140"/>
      <c r="H207" s="111"/>
      <c r="I207" s="140"/>
      <c r="J207" s="111"/>
      <c r="K207" s="140"/>
      <c r="L207" s="111"/>
      <c r="M207" s="140"/>
      <c r="N207" s="111"/>
      <c r="O207" s="140"/>
      <c r="P207" s="137">
        <f t="shared" si="3"/>
        <v>0</v>
      </c>
    </row>
    <row r="208" spans="1:16" s="93" customFormat="1" ht="25.5" customHeight="1">
      <c r="A208" s="104"/>
      <c r="B208" s="105">
        <v>45500</v>
      </c>
      <c r="C208" s="129" t="s">
        <v>366</v>
      </c>
      <c r="D208" s="107"/>
      <c r="E208" s="139">
        <f>SUM(E209)</f>
        <v>0</v>
      </c>
      <c r="F208" s="130"/>
      <c r="G208" s="139">
        <f>SUM(G209)</f>
        <v>0</v>
      </c>
      <c r="H208" s="107"/>
      <c r="I208" s="139">
        <f>SUM(I209)</f>
        <v>0</v>
      </c>
      <c r="J208" s="107"/>
      <c r="K208" s="139">
        <f>SUM(K209)</f>
        <v>0</v>
      </c>
      <c r="L208" s="107"/>
      <c r="M208" s="139">
        <f>SUM(M209)</f>
        <v>0</v>
      </c>
      <c r="N208" s="107"/>
      <c r="O208" s="139">
        <f>SUM(O209)</f>
        <v>0</v>
      </c>
      <c r="P208" s="147">
        <f t="shared" si="3"/>
        <v>0</v>
      </c>
    </row>
    <row r="209" spans="1:16" s="93" customFormat="1" ht="25.5" customHeight="1">
      <c r="A209" s="108"/>
      <c r="B209" s="109">
        <v>45501</v>
      </c>
      <c r="C209" s="110" t="s">
        <v>1138</v>
      </c>
      <c r="D209" s="111">
        <v>101</v>
      </c>
      <c r="E209" s="152"/>
      <c r="F209" s="114"/>
      <c r="G209" s="140"/>
      <c r="H209" s="111"/>
      <c r="I209" s="140"/>
      <c r="J209" s="111"/>
      <c r="K209" s="140"/>
      <c r="L209" s="111"/>
      <c r="M209" s="140"/>
      <c r="N209" s="111"/>
      <c r="O209" s="140"/>
      <c r="P209" s="137">
        <f t="shared" si="3"/>
        <v>0</v>
      </c>
    </row>
    <row r="210" spans="1:16" s="93" customFormat="1" ht="25.5" customHeight="1">
      <c r="A210" s="96">
        <v>5</v>
      </c>
      <c r="B210" s="124"/>
      <c r="C210" s="125" t="s">
        <v>1139</v>
      </c>
      <c r="D210" s="99"/>
      <c r="E210" s="137">
        <f>E211+E258+E259</f>
        <v>0</v>
      </c>
      <c r="F210" s="99"/>
      <c r="G210" s="137">
        <f>G211+G258+G259</f>
        <v>0</v>
      </c>
      <c r="H210" s="99"/>
      <c r="I210" s="137">
        <f>I211+I258+I259</f>
        <v>0</v>
      </c>
      <c r="J210" s="99"/>
      <c r="K210" s="137">
        <f>K211+K258+K259</f>
        <v>0</v>
      </c>
      <c r="L210" s="99"/>
      <c r="M210" s="137">
        <f>M211+M258+M259</f>
        <v>0</v>
      </c>
      <c r="N210" s="99"/>
      <c r="O210" s="137">
        <f>O211+O258+O259</f>
        <v>0</v>
      </c>
      <c r="P210" s="147">
        <f t="shared" si="3"/>
        <v>0</v>
      </c>
    </row>
    <row r="211" spans="1:16" s="93" customFormat="1" ht="25.5" customHeight="1">
      <c r="A211" s="100">
        <v>51</v>
      </c>
      <c r="B211" s="118"/>
      <c r="C211" s="122" t="s">
        <v>439</v>
      </c>
      <c r="D211" s="103"/>
      <c r="E211" s="138">
        <f>E212+E223+E228+E238+E241</f>
        <v>0</v>
      </c>
      <c r="F211" s="103"/>
      <c r="G211" s="138">
        <f>G212+G223+G228+G238+G241</f>
        <v>0</v>
      </c>
      <c r="H211" s="103"/>
      <c r="I211" s="138">
        <f>I212+I223+I228+I238+I241</f>
        <v>0</v>
      </c>
      <c r="J211" s="103"/>
      <c r="K211" s="138">
        <f>K212+K223+K228+K238+K241</f>
        <v>0</v>
      </c>
      <c r="L211" s="103"/>
      <c r="M211" s="138">
        <f>M212+M223+M228+M238+M241</f>
        <v>0</v>
      </c>
      <c r="N211" s="103"/>
      <c r="O211" s="138">
        <f>O212+O223+O228+O238+O241</f>
        <v>0</v>
      </c>
      <c r="P211" s="147">
        <f t="shared" si="3"/>
        <v>0</v>
      </c>
    </row>
    <row r="212" spans="1:16" s="93" customFormat="1" ht="25.5" customHeight="1">
      <c r="A212" s="104"/>
      <c r="B212" s="105">
        <v>51100</v>
      </c>
      <c r="C212" s="129" t="s">
        <v>438</v>
      </c>
      <c r="D212" s="107"/>
      <c r="E212" s="139">
        <f>SUM(E213:E222)</f>
        <v>0</v>
      </c>
      <c r="F212" s="107"/>
      <c r="G212" s="139">
        <f>SUM(G213:G222)</f>
        <v>0</v>
      </c>
      <c r="H212" s="107"/>
      <c r="I212" s="139">
        <f>SUM(I213:I222)</f>
        <v>0</v>
      </c>
      <c r="J212" s="107"/>
      <c r="K212" s="139">
        <f>SUM(K213:K222)</f>
        <v>0</v>
      </c>
      <c r="L212" s="107"/>
      <c r="M212" s="139">
        <f>SUM(M213:M222)</f>
        <v>0</v>
      </c>
      <c r="N212" s="107"/>
      <c r="O212" s="139">
        <f>SUM(O213:O222)</f>
        <v>0</v>
      </c>
      <c r="P212" s="147">
        <f t="shared" si="3"/>
        <v>0</v>
      </c>
    </row>
    <row r="213" spans="1:16" s="93" customFormat="1" ht="25.5" customHeight="1">
      <c r="A213" s="108"/>
      <c r="B213" s="109">
        <v>51101</v>
      </c>
      <c r="C213" s="115" t="s">
        <v>437</v>
      </c>
      <c r="D213" s="111">
        <v>101</v>
      </c>
      <c r="E213" s="152"/>
      <c r="F213" s="111"/>
      <c r="G213" s="140"/>
      <c r="H213" s="111"/>
      <c r="I213" s="140"/>
      <c r="J213" s="111"/>
      <c r="K213" s="140"/>
      <c r="L213" s="111"/>
      <c r="M213" s="140"/>
      <c r="N213" s="111"/>
      <c r="O213" s="140"/>
      <c r="P213" s="137">
        <f t="shared" si="3"/>
        <v>0</v>
      </c>
    </row>
    <row r="214" spans="1:16" s="93" customFormat="1" ht="25.5" customHeight="1">
      <c r="A214" s="108"/>
      <c r="B214" s="109">
        <v>51102</v>
      </c>
      <c r="C214" s="115" t="s">
        <v>436</v>
      </c>
      <c r="D214" s="111">
        <v>101</v>
      </c>
      <c r="E214" s="152"/>
      <c r="F214" s="111"/>
      <c r="G214" s="140"/>
      <c r="H214" s="111"/>
      <c r="I214" s="140"/>
      <c r="J214" s="111"/>
      <c r="K214" s="140"/>
      <c r="L214" s="111"/>
      <c r="M214" s="140"/>
      <c r="N214" s="111"/>
      <c r="O214" s="140"/>
      <c r="P214" s="137">
        <f t="shared" si="3"/>
        <v>0</v>
      </c>
    </row>
    <row r="215" spans="1:16" s="93" customFormat="1" ht="25.5" customHeight="1">
      <c r="A215" s="108"/>
      <c r="B215" s="109">
        <v>51103</v>
      </c>
      <c r="C215" s="115" t="s">
        <v>435</v>
      </c>
      <c r="D215" s="111">
        <v>101</v>
      </c>
      <c r="E215" s="152"/>
      <c r="F215" s="111"/>
      <c r="G215" s="140"/>
      <c r="H215" s="111"/>
      <c r="I215" s="140"/>
      <c r="J215" s="111"/>
      <c r="K215" s="140"/>
      <c r="L215" s="111"/>
      <c r="M215" s="140"/>
      <c r="N215" s="111"/>
      <c r="O215" s="140"/>
      <c r="P215" s="137">
        <f t="shared" si="3"/>
        <v>0</v>
      </c>
    </row>
    <row r="216" spans="1:16" s="93" customFormat="1" ht="25.5" customHeight="1">
      <c r="A216" s="108"/>
      <c r="B216" s="109">
        <v>51104</v>
      </c>
      <c r="C216" s="115" t="s">
        <v>434</v>
      </c>
      <c r="D216" s="111">
        <v>101</v>
      </c>
      <c r="E216" s="152"/>
      <c r="F216" s="111"/>
      <c r="G216" s="140"/>
      <c r="H216" s="111"/>
      <c r="I216" s="140"/>
      <c r="J216" s="111"/>
      <c r="K216" s="140"/>
      <c r="L216" s="111"/>
      <c r="M216" s="140"/>
      <c r="N216" s="111"/>
      <c r="O216" s="140"/>
      <c r="P216" s="137">
        <f t="shared" si="3"/>
        <v>0</v>
      </c>
    </row>
    <row r="217" spans="1:16" s="93" customFormat="1" ht="25.5" customHeight="1">
      <c r="A217" s="108"/>
      <c r="B217" s="109">
        <v>51105</v>
      </c>
      <c r="C217" s="115" t="s">
        <v>1359</v>
      </c>
      <c r="D217" s="111">
        <v>101</v>
      </c>
      <c r="E217" s="152"/>
      <c r="F217" s="111"/>
      <c r="G217" s="140"/>
      <c r="H217" s="111"/>
      <c r="I217" s="140"/>
      <c r="J217" s="111"/>
      <c r="K217" s="140"/>
      <c r="L217" s="111"/>
      <c r="M217" s="140"/>
      <c r="N217" s="111"/>
      <c r="O217" s="140"/>
      <c r="P217" s="137">
        <f t="shared" si="3"/>
        <v>0</v>
      </c>
    </row>
    <row r="218" spans="1:16" s="93" customFormat="1" ht="25.5" customHeight="1">
      <c r="A218" s="108"/>
      <c r="B218" s="109">
        <v>51106</v>
      </c>
      <c r="C218" s="115" t="s">
        <v>433</v>
      </c>
      <c r="D218" s="111">
        <v>101</v>
      </c>
      <c r="E218" s="152"/>
      <c r="F218" s="111"/>
      <c r="G218" s="140"/>
      <c r="H218" s="111"/>
      <c r="I218" s="140"/>
      <c r="J218" s="111"/>
      <c r="K218" s="140"/>
      <c r="L218" s="111"/>
      <c r="M218" s="140"/>
      <c r="N218" s="111"/>
      <c r="O218" s="140"/>
      <c r="P218" s="137">
        <f t="shared" si="3"/>
        <v>0</v>
      </c>
    </row>
    <row r="219" spans="1:16" s="93" customFormat="1" ht="25.5" customHeight="1">
      <c r="A219" s="108"/>
      <c r="B219" s="109">
        <v>51107</v>
      </c>
      <c r="C219" s="115" t="s">
        <v>432</v>
      </c>
      <c r="D219" s="111">
        <v>101</v>
      </c>
      <c r="E219" s="152"/>
      <c r="F219" s="111"/>
      <c r="G219" s="140"/>
      <c r="H219" s="111"/>
      <c r="I219" s="140"/>
      <c r="J219" s="111"/>
      <c r="K219" s="140"/>
      <c r="L219" s="111"/>
      <c r="M219" s="140"/>
      <c r="N219" s="111"/>
      <c r="O219" s="140"/>
      <c r="P219" s="137">
        <f t="shared" si="3"/>
        <v>0</v>
      </c>
    </row>
    <row r="220" spans="1:16" s="93" customFormat="1" ht="25.5" customHeight="1">
      <c r="A220" s="108"/>
      <c r="B220" s="109">
        <v>51108</v>
      </c>
      <c r="C220" s="115" t="s">
        <v>431</v>
      </c>
      <c r="D220" s="111">
        <v>101</v>
      </c>
      <c r="E220" s="152"/>
      <c r="F220" s="111"/>
      <c r="G220" s="140"/>
      <c r="H220" s="111"/>
      <c r="I220" s="140"/>
      <c r="J220" s="111"/>
      <c r="K220" s="140"/>
      <c r="L220" s="111"/>
      <c r="M220" s="140"/>
      <c r="N220" s="111"/>
      <c r="O220" s="140"/>
      <c r="P220" s="137">
        <f t="shared" si="3"/>
        <v>0</v>
      </c>
    </row>
    <row r="221" spans="1:16" s="93" customFormat="1" ht="25.5" customHeight="1">
      <c r="A221" s="108"/>
      <c r="B221" s="109">
        <v>51109</v>
      </c>
      <c r="C221" s="115" t="s">
        <v>1360</v>
      </c>
      <c r="D221" s="111">
        <v>101</v>
      </c>
      <c r="E221" s="152"/>
      <c r="F221" s="111"/>
      <c r="G221" s="140"/>
      <c r="H221" s="111"/>
      <c r="I221" s="140"/>
      <c r="J221" s="111"/>
      <c r="K221" s="140"/>
      <c r="L221" s="111"/>
      <c r="M221" s="140"/>
      <c r="N221" s="111"/>
      <c r="O221" s="140"/>
      <c r="P221" s="137">
        <f t="shared" si="3"/>
        <v>0</v>
      </c>
    </row>
    <row r="222" spans="1:16" s="93" customFormat="1" ht="25.5" customHeight="1">
      <c r="A222" s="108"/>
      <c r="B222" s="109">
        <v>51110</v>
      </c>
      <c r="C222" s="115" t="s">
        <v>430</v>
      </c>
      <c r="D222" s="111">
        <v>101</v>
      </c>
      <c r="E222" s="152"/>
      <c r="F222" s="111"/>
      <c r="G222" s="140"/>
      <c r="H222" s="111"/>
      <c r="I222" s="140"/>
      <c r="J222" s="111"/>
      <c r="K222" s="140"/>
      <c r="L222" s="111"/>
      <c r="M222" s="140"/>
      <c r="N222" s="111"/>
      <c r="O222" s="140"/>
      <c r="P222" s="137">
        <f t="shared" si="3"/>
        <v>0</v>
      </c>
    </row>
    <row r="223" spans="1:16" s="93" customFormat="1" ht="25.5" customHeight="1">
      <c r="A223" s="104"/>
      <c r="B223" s="105">
        <v>51200</v>
      </c>
      <c r="C223" s="129" t="s">
        <v>429</v>
      </c>
      <c r="D223" s="107"/>
      <c r="E223" s="139">
        <f>SUM(E224:E227)</f>
        <v>0</v>
      </c>
      <c r="F223" s="107"/>
      <c r="G223" s="139">
        <f>SUM(G224:G227)</f>
        <v>0</v>
      </c>
      <c r="H223" s="107"/>
      <c r="I223" s="139">
        <f>SUM(I224:I227)</f>
        <v>0</v>
      </c>
      <c r="J223" s="107"/>
      <c r="K223" s="139">
        <f>SUM(K224:K227)</f>
        <v>0</v>
      </c>
      <c r="L223" s="107"/>
      <c r="M223" s="139">
        <f>SUM(M224:M227)</f>
        <v>0</v>
      </c>
      <c r="N223" s="107"/>
      <c r="O223" s="139">
        <f>SUM(O224:O227)</f>
        <v>0</v>
      </c>
      <c r="P223" s="147">
        <f t="shared" si="3"/>
        <v>0</v>
      </c>
    </row>
    <row r="224" spans="1:16" s="93" customFormat="1" ht="25.5" customHeight="1">
      <c r="A224" s="108"/>
      <c r="B224" s="109">
        <v>51201</v>
      </c>
      <c r="C224" s="115" t="s">
        <v>428</v>
      </c>
      <c r="D224" s="111">
        <v>101</v>
      </c>
      <c r="E224" s="152"/>
      <c r="F224" s="111"/>
      <c r="G224" s="140"/>
      <c r="H224" s="111"/>
      <c r="I224" s="140"/>
      <c r="J224" s="111"/>
      <c r="K224" s="140"/>
      <c r="L224" s="111"/>
      <c r="M224" s="140"/>
      <c r="N224" s="111"/>
      <c r="O224" s="140"/>
      <c r="P224" s="137">
        <f t="shared" si="3"/>
        <v>0</v>
      </c>
    </row>
    <row r="225" spans="1:16" s="93" customFormat="1" ht="25.5" customHeight="1">
      <c r="A225" s="108"/>
      <c r="B225" s="109">
        <v>51202</v>
      </c>
      <c r="C225" s="115" t="s">
        <v>427</v>
      </c>
      <c r="D225" s="111">
        <v>101</v>
      </c>
      <c r="E225" s="152"/>
      <c r="F225" s="111"/>
      <c r="G225" s="140"/>
      <c r="H225" s="111"/>
      <c r="I225" s="140"/>
      <c r="J225" s="111"/>
      <c r="K225" s="140"/>
      <c r="L225" s="111"/>
      <c r="M225" s="140"/>
      <c r="N225" s="111"/>
      <c r="O225" s="140"/>
      <c r="P225" s="137">
        <f t="shared" si="3"/>
        <v>0</v>
      </c>
    </row>
    <row r="226" spans="1:16" s="93" customFormat="1" ht="25.5" customHeight="1">
      <c r="A226" s="108"/>
      <c r="B226" s="109">
        <v>51203</v>
      </c>
      <c r="C226" s="115" t="s">
        <v>426</v>
      </c>
      <c r="D226" s="111">
        <v>101</v>
      </c>
      <c r="E226" s="152"/>
      <c r="F226" s="111"/>
      <c r="G226" s="140"/>
      <c r="H226" s="111"/>
      <c r="I226" s="140"/>
      <c r="J226" s="111"/>
      <c r="K226" s="140"/>
      <c r="L226" s="111"/>
      <c r="M226" s="140"/>
      <c r="N226" s="111"/>
      <c r="O226" s="140"/>
      <c r="P226" s="137">
        <f t="shared" si="3"/>
        <v>0</v>
      </c>
    </row>
    <row r="227" spans="1:16" s="93" customFormat="1" ht="25.5" customHeight="1">
      <c r="A227" s="108"/>
      <c r="B227" s="109">
        <v>51204</v>
      </c>
      <c r="C227" s="115" t="s">
        <v>425</v>
      </c>
      <c r="D227" s="111">
        <v>101</v>
      </c>
      <c r="E227" s="152"/>
      <c r="F227" s="111"/>
      <c r="G227" s="140"/>
      <c r="H227" s="111"/>
      <c r="I227" s="140"/>
      <c r="J227" s="111"/>
      <c r="K227" s="140"/>
      <c r="L227" s="111"/>
      <c r="M227" s="140"/>
      <c r="N227" s="111"/>
      <c r="O227" s="140"/>
      <c r="P227" s="137">
        <f t="shared" si="3"/>
        <v>0</v>
      </c>
    </row>
    <row r="228" spans="1:16" s="93" customFormat="1" ht="25.5" customHeight="1">
      <c r="A228" s="104"/>
      <c r="B228" s="105">
        <v>51300</v>
      </c>
      <c r="C228" s="129" t="s">
        <v>424</v>
      </c>
      <c r="D228" s="107"/>
      <c r="E228" s="139">
        <f>SUM(E229:E237)</f>
        <v>0</v>
      </c>
      <c r="F228" s="107"/>
      <c r="G228" s="139">
        <f>SUM(G229:G237)</f>
        <v>0</v>
      </c>
      <c r="H228" s="107"/>
      <c r="I228" s="139">
        <f>SUM(I229:I237)</f>
        <v>0</v>
      </c>
      <c r="J228" s="107"/>
      <c r="K228" s="139">
        <f>SUM(K229:K237)</f>
        <v>0</v>
      </c>
      <c r="L228" s="107"/>
      <c r="M228" s="139">
        <f>SUM(M229:M237)</f>
        <v>0</v>
      </c>
      <c r="N228" s="107"/>
      <c r="O228" s="139">
        <f>SUM(O229:O237)</f>
        <v>0</v>
      </c>
      <c r="P228" s="147">
        <f t="shared" si="3"/>
        <v>0</v>
      </c>
    </row>
    <row r="229" spans="1:16" s="93" customFormat="1" ht="25.5" customHeight="1">
      <c r="A229" s="108"/>
      <c r="B229" s="109">
        <v>51301</v>
      </c>
      <c r="C229" s="115" t="s">
        <v>423</v>
      </c>
      <c r="D229" s="111">
        <v>101</v>
      </c>
      <c r="E229" s="152"/>
      <c r="F229" s="111"/>
      <c r="G229" s="140"/>
      <c r="H229" s="111"/>
      <c r="I229" s="140"/>
      <c r="J229" s="111"/>
      <c r="K229" s="140"/>
      <c r="L229" s="111"/>
      <c r="M229" s="140"/>
      <c r="N229" s="111"/>
      <c r="O229" s="140"/>
      <c r="P229" s="137">
        <f t="shared" si="3"/>
        <v>0</v>
      </c>
    </row>
    <row r="230" spans="1:16" s="93" customFormat="1" ht="25.5" customHeight="1">
      <c r="A230" s="108"/>
      <c r="B230" s="109">
        <v>51302</v>
      </c>
      <c r="C230" s="115" t="s">
        <v>422</v>
      </c>
      <c r="D230" s="111">
        <v>101</v>
      </c>
      <c r="E230" s="152"/>
      <c r="F230" s="111"/>
      <c r="G230" s="140"/>
      <c r="H230" s="111"/>
      <c r="I230" s="140"/>
      <c r="J230" s="111"/>
      <c r="K230" s="140"/>
      <c r="L230" s="111"/>
      <c r="M230" s="140"/>
      <c r="N230" s="111"/>
      <c r="O230" s="140"/>
      <c r="P230" s="137">
        <f t="shared" si="3"/>
        <v>0</v>
      </c>
    </row>
    <row r="231" spans="1:16" s="93" customFormat="1" ht="25.5" customHeight="1">
      <c r="A231" s="108"/>
      <c r="B231" s="109">
        <v>51303</v>
      </c>
      <c r="C231" s="115" t="s">
        <v>421</v>
      </c>
      <c r="D231" s="111">
        <v>101</v>
      </c>
      <c r="E231" s="152"/>
      <c r="F231" s="111"/>
      <c r="G231" s="140"/>
      <c r="H231" s="111"/>
      <c r="I231" s="140"/>
      <c r="J231" s="111"/>
      <c r="K231" s="140"/>
      <c r="L231" s="111"/>
      <c r="M231" s="140"/>
      <c r="N231" s="111"/>
      <c r="O231" s="140"/>
      <c r="P231" s="137">
        <f t="shared" si="3"/>
        <v>0</v>
      </c>
    </row>
    <row r="232" spans="1:16" s="93" customFormat="1" ht="25.5" customHeight="1">
      <c r="A232" s="108"/>
      <c r="B232" s="109">
        <v>51304</v>
      </c>
      <c r="C232" s="115" t="s">
        <v>420</v>
      </c>
      <c r="D232" s="111">
        <v>101</v>
      </c>
      <c r="E232" s="152"/>
      <c r="F232" s="111"/>
      <c r="G232" s="140"/>
      <c r="H232" s="111"/>
      <c r="I232" s="140"/>
      <c r="J232" s="111"/>
      <c r="K232" s="140"/>
      <c r="L232" s="111"/>
      <c r="M232" s="140"/>
      <c r="N232" s="111"/>
      <c r="O232" s="140"/>
      <c r="P232" s="137">
        <f t="shared" si="3"/>
        <v>0</v>
      </c>
    </row>
    <row r="233" spans="1:16" s="93" customFormat="1" ht="25.5" customHeight="1">
      <c r="A233" s="108"/>
      <c r="B233" s="109">
        <v>51305</v>
      </c>
      <c r="C233" s="115" t="s">
        <v>419</v>
      </c>
      <c r="D233" s="111">
        <v>101</v>
      </c>
      <c r="E233" s="152"/>
      <c r="F233" s="111"/>
      <c r="G233" s="140"/>
      <c r="H233" s="111"/>
      <c r="I233" s="140"/>
      <c r="J233" s="111"/>
      <c r="K233" s="140"/>
      <c r="L233" s="111"/>
      <c r="M233" s="140"/>
      <c r="N233" s="111"/>
      <c r="O233" s="140"/>
      <c r="P233" s="137">
        <f t="shared" si="3"/>
        <v>0</v>
      </c>
    </row>
    <row r="234" spans="1:16" s="93" customFormat="1" ht="25.5" customHeight="1">
      <c r="A234" s="108"/>
      <c r="B234" s="109">
        <v>51306</v>
      </c>
      <c r="C234" s="115" t="s">
        <v>418</v>
      </c>
      <c r="D234" s="111">
        <v>101</v>
      </c>
      <c r="E234" s="152"/>
      <c r="F234" s="111"/>
      <c r="G234" s="140"/>
      <c r="H234" s="111"/>
      <c r="I234" s="140"/>
      <c r="J234" s="111"/>
      <c r="K234" s="140"/>
      <c r="L234" s="111"/>
      <c r="M234" s="140"/>
      <c r="N234" s="111"/>
      <c r="O234" s="140"/>
      <c r="P234" s="137">
        <f t="shared" si="3"/>
        <v>0</v>
      </c>
    </row>
    <row r="235" spans="1:16" s="93" customFormat="1" ht="25.5" customHeight="1">
      <c r="A235" s="108"/>
      <c r="B235" s="109">
        <v>51307</v>
      </c>
      <c r="C235" s="115" t="s">
        <v>417</v>
      </c>
      <c r="D235" s="111">
        <v>101</v>
      </c>
      <c r="E235" s="152"/>
      <c r="F235" s="111"/>
      <c r="G235" s="140"/>
      <c r="H235" s="111"/>
      <c r="I235" s="140"/>
      <c r="J235" s="111"/>
      <c r="K235" s="140"/>
      <c r="L235" s="111"/>
      <c r="M235" s="140"/>
      <c r="N235" s="111"/>
      <c r="O235" s="140"/>
      <c r="P235" s="137">
        <f t="shared" si="3"/>
        <v>0</v>
      </c>
    </row>
    <row r="236" spans="1:16" s="93" customFormat="1" ht="25.5" customHeight="1">
      <c r="A236" s="108"/>
      <c r="B236" s="109">
        <v>51308</v>
      </c>
      <c r="C236" s="115" t="s">
        <v>416</v>
      </c>
      <c r="D236" s="111">
        <v>101</v>
      </c>
      <c r="E236" s="152"/>
      <c r="F236" s="111"/>
      <c r="G236" s="140"/>
      <c r="H236" s="111"/>
      <c r="I236" s="140"/>
      <c r="J236" s="111"/>
      <c r="K236" s="140"/>
      <c r="L236" s="111"/>
      <c r="M236" s="140"/>
      <c r="N236" s="111"/>
      <c r="O236" s="140"/>
      <c r="P236" s="137">
        <f t="shared" si="3"/>
        <v>0</v>
      </c>
    </row>
    <row r="237" spans="1:16" s="93" customFormat="1" ht="25.5" customHeight="1">
      <c r="A237" s="108"/>
      <c r="B237" s="109">
        <v>51309</v>
      </c>
      <c r="C237" s="115" t="s">
        <v>415</v>
      </c>
      <c r="D237" s="111">
        <v>101</v>
      </c>
      <c r="E237" s="152"/>
      <c r="F237" s="111"/>
      <c r="G237" s="140"/>
      <c r="H237" s="111"/>
      <c r="I237" s="140"/>
      <c r="J237" s="111"/>
      <c r="K237" s="140"/>
      <c r="L237" s="111"/>
      <c r="M237" s="140"/>
      <c r="N237" s="111"/>
      <c r="O237" s="140"/>
      <c r="P237" s="137">
        <f t="shared" si="3"/>
        <v>0</v>
      </c>
    </row>
    <row r="238" spans="1:16" s="93" customFormat="1" ht="25.5" customHeight="1">
      <c r="A238" s="104"/>
      <c r="B238" s="105">
        <v>51400</v>
      </c>
      <c r="C238" s="131" t="s">
        <v>414</v>
      </c>
      <c r="D238" s="107"/>
      <c r="E238" s="139">
        <f>SUM(E239:E240)</f>
        <v>0</v>
      </c>
      <c r="F238" s="107"/>
      <c r="G238" s="139">
        <f>SUM(G239:G240)</f>
        <v>0</v>
      </c>
      <c r="H238" s="107"/>
      <c r="I238" s="139">
        <f>SUM(I239:I240)</f>
        <v>0</v>
      </c>
      <c r="J238" s="107"/>
      <c r="K238" s="139">
        <f>SUM(K239:K240)</f>
        <v>0</v>
      </c>
      <c r="L238" s="107"/>
      <c r="M238" s="139">
        <f>SUM(M239:M240)</f>
        <v>0</v>
      </c>
      <c r="N238" s="107"/>
      <c r="O238" s="139">
        <f>SUM(O239:O240)</f>
        <v>0</v>
      </c>
      <c r="P238" s="147">
        <f t="shared" si="3"/>
        <v>0</v>
      </c>
    </row>
    <row r="239" spans="1:16" s="93" customFormat="1" ht="25.5" customHeight="1">
      <c r="A239" s="108"/>
      <c r="B239" s="109">
        <v>51401</v>
      </c>
      <c r="C239" s="115" t="s">
        <v>413</v>
      </c>
      <c r="D239" s="111">
        <v>101</v>
      </c>
      <c r="E239" s="152"/>
      <c r="F239" s="111"/>
      <c r="G239" s="140"/>
      <c r="H239" s="111"/>
      <c r="I239" s="140"/>
      <c r="J239" s="111"/>
      <c r="K239" s="140"/>
      <c r="L239" s="111"/>
      <c r="M239" s="140"/>
      <c r="N239" s="111"/>
      <c r="O239" s="140"/>
      <c r="P239" s="137">
        <f t="shared" si="3"/>
        <v>0</v>
      </c>
    </row>
    <row r="240" spans="1:16" s="93" customFormat="1" ht="25.5" customHeight="1">
      <c r="A240" s="108"/>
      <c r="B240" s="109">
        <v>51402</v>
      </c>
      <c r="C240" s="115" t="s">
        <v>412</v>
      </c>
      <c r="D240" s="111">
        <v>101</v>
      </c>
      <c r="E240" s="152"/>
      <c r="F240" s="111"/>
      <c r="G240" s="140"/>
      <c r="H240" s="111"/>
      <c r="I240" s="140"/>
      <c r="J240" s="111"/>
      <c r="K240" s="140"/>
      <c r="L240" s="111"/>
      <c r="M240" s="140"/>
      <c r="N240" s="111"/>
      <c r="O240" s="140"/>
      <c r="P240" s="137">
        <f t="shared" si="3"/>
        <v>0</v>
      </c>
    </row>
    <row r="241" spans="1:16" s="93" customFormat="1" ht="25.5" customHeight="1">
      <c r="A241" s="104"/>
      <c r="B241" s="105">
        <v>51500</v>
      </c>
      <c r="C241" s="129" t="s">
        <v>411</v>
      </c>
      <c r="D241" s="107"/>
      <c r="E241" s="139">
        <f>SUM(E242:E257)</f>
        <v>0</v>
      </c>
      <c r="F241" s="107"/>
      <c r="G241" s="139">
        <f>SUM(G242:G257)</f>
        <v>0</v>
      </c>
      <c r="H241" s="107"/>
      <c r="I241" s="139">
        <f>SUM(I242:I257)</f>
        <v>0</v>
      </c>
      <c r="J241" s="107"/>
      <c r="K241" s="139">
        <f>SUM(K242:K257)</f>
        <v>0</v>
      </c>
      <c r="L241" s="107"/>
      <c r="M241" s="139">
        <f>SUM(M242:M257)</f>
        <v>0</v>
      </c>
      <c r="N241" s="107"/>
      <c r="O241" s="139">
        <f>SUM(O242:O257)</f>
        <v>0</v>
      </c>
      <c r="P241" s="147">
        <f t="shared" si="3"/>
        <v>0</v>
      </c>
    </row>
    <row r="242" spans="1:16" s="93" customFormat="1" ht="25.5" customHeight="1">
      <c r="A242" s="108"/>
      <c r="B242" s="109">
        <v>51501</v>
      </c>
      <c r="C242" s="115" t="s">
        <v>410</v>
      </c>
      <c r="D242" s="111">
        <v>101</v>
      </c>
      <c r="E242" s="152"/>
      <c r="F242" s="111"/>
      <c r="G242" s="140"/>
      <c r="H242" s="111"/>
      <c r="I242" s="140"/>
      <c r="J242" s="111"/>
      <c r="K242" s="140"/>
      <c r="L242" s="111"/>
      <c r="M242" s="140"/>
      <c r="N242" s="111"/>
      <c r="O242" s="140"/>
      <c r="P242" s="137">
        <f t="shared" si="3"/>
        <v>0</v>
      </c>
    </row>
    <row r="243" spans="1:16" s="93" customFormat="1" ht="25.5" customHeight="1">
      <c r="A243" s="108"/>
      <c r="B243" s="109">
        <v>51502</v>
      </c>
      <c r="C243" s="115" t="s">
        <v>409</v>
      </c>
      <c r="D243" s="111">
        <v>101</v>
      </c>
      <c r="E243" s="152"/>
      <c r="F243" s="111"/>
      <c r="G243" s="140"/>
      <c r="H243" s="111"/>
      <c r="I243" s="140"/>
      <c r="J243" s="111"/>
      <c r="K243" s="140"/>
      <c r="L243" s="111"/>
      <c r="M243" s="140"/>
      <c r="N243" s="111"/>
      <c r="O243" s="140"/>
      <c r="P243" s="137">
        <f t="shared" si="3"/>
        <v>0</v>
      </c>
    </row>
    <row r="244" spans="1:16" s="93" customFormat="1" ht="25.5" customHeight="1">
      <c r="A244" s="108"/>
      <c r="B244" s="109">
        <v>51503</v>
      </c>
      <c r="C244" s="115" t="s">
        <v>408</v>
      </c>
      <c r="D244" s="111">
        <v>101</v>
      </c>
      <c r="E244" s="152"/>
      <c r="F244" s="111"/>
      <c r="G244" s="140"/>
      <c r="H244" s="111"/>
      <c r="I244" s="140"/>
      <c r="J244" s="111"/>
      <c r="K244" s="140"/>
      <c r="L244" s="111"/>
      <c r="M244" s="140"/>
      <c r="N244" s="111"/>
      <c r="O244" s="140"/>
      <c r="P244" s="137">
        <f t="shared" si="3"/>
        <v>0</v>
      </c>
    </row>
    <row r="245" spans="1:16" s="93" customFormat="1" ht="25.5" customHeight="1">
      <c r="A245" s="108"/>
      <c r="B245" s="109">
        <v>51504</v>
      </c>
      <c r="C245" s="115" t="s">
        <v>407</v>
      </c>
      <c r="D245" s="111">
        <v>101</v>
      </c>
      <c r="E245" s="152"/>
      <c r="F245" s="111"/>
      <c r="G245" s="140"/>
      <c r="H245" s="111"/>
      <c r="I245" s="140"/>
      <c r="J245" s="111"/>
      <c r="K245" s="140"/>
      <c r="L245" s="111"/>
      <c r="M245" s="140"/>
      <c r="N245" s="111"/>
      <c r="O245" s="140"/>
      <c r="P245" s="137">
        <f t="shared" si="3"/>
        <v>0</v>
      </c>
    </row>
    <row r="246" spans="1:16" s="93" customFormat="1" ht="25.5" customHeight="1">
      <c r="A246" s="108"/>
      <c r="B246" s="109">
        <v>51505</v>
      </c>
      <c r="C246" s="115" t="s">
        <v>406</v>
      </c>
      <c r="D246" s="111">
        <v>101</v>
      </c>
      <c r="E246" s="152"/>
      <c r="F246" s="111"/>
      <c r="G246" s="140"/>
      <c r="H246" s="111"/>
      <c r="I246" s="140"/>
      <c r="J246" s="111"/>
      <c r="K246" s="140"/>
      <c r="L246" s="111"/>
      <c r="M246" s="140"/>
      <c r="N246" s="111"/>
      <c r="O246" s="140"/>
      <c r="P246" s="137">
        <f t="shared" si="3"/>
        <v>0</v>
      </c>
    </row>
    <row r="247" spans="1:16" s="93" customFormat="1" ht="25.5" customHeight="1">
      <c r="A247" s="108"/>
      <c r="B247" s="109">
        <v>51506</v>
      </c>
      <c r="C247" s="115" t="s">
        <v>405</v>
      </c>
      <c r="D247" s="111">
        <v>101</v>
      </c>
      <c r="E247" s="152"/>
      <c r="F247" s="111"/>
      <c r="G247" s="140"/>
      <c r="H247" s="111"/>
      <c r="I247" s="140"/>
      <c r="J247" s="111"/>
      <c r="K247" s="140"/>
      <c r="L247" s="111"/>
      <c r="M247" s="140"/>
      <c r="N247" s="111"/>
      <c r="O247" s="140"/>
      <c r="P247" s="137">
        <f t="shared" si="3"/>
        <v>0</v>
      </c>
    </row>
    <row r="248" spans="1:16" s="93" customFormat="1" ht="25.5" customHeight="1">
      <c r="A248" s="108"/>
      <c r="B248" s="109">
        <v>51507</v>
      </c>
      <c r="C248" s="115" t="s">
        <v>404</v>
      </c>
      <c r="D248" s="111">
        <v>101</v>
      </c>
      <c r="E248" s="152"/>
      <c r="F248" s="111"/>
      <c r="G248" s="140"/>
      <c r="H248" s="111"/>
      <c r="I248" s="140"/>
      <c r="J248" s="111"/>
      <c r="K248" s="140"/>
      <c r="L248" s="111"/>
      <c r="M248" s="140"/>
      <c r="N248" s="111"/>
      <c r="O248" s="140"/>
      <c r="P248" s="137">
        <f t="shared" si="3"/>
        <v>0</v>
      </c>
    </row>
    <row r="249" spans="1:16" s="93" customFormat="1" ht="25.5" customHeight="1">
      <c r="A249" s="108"/>
      <c r="B249" s="109">
        <v>51508</v>
      </c>
      <c r="C249" s="115" t="s">
        <v>403</v>
      </c>
      <c r="D249" s="111">
        <v>101</v>
      </c>
      <c r="E249" s="152"/>
      <c r="F249" s="111"/>
      <c r="G249" s="140"/>
      <c r="H249" s="111"/>
      <c r="I249" s="140"/>
      <c r="J249" s="111"/>
      <c r="K249" s="140"/>
      <c r="L249" s="111"/>
      <c r="M249" s="140"/>
      <c r="N249" s="111"/>
      <c r="O249" s="140"/>
      <c r="P249" s="137">
        <f t="shared" si="3"/>
        <v>0</v>
      </c>
    </row>
    <row r="250" spans="1:16" s="93" customFormat="1" ht="25.5" customHeight="1">
      <c r="A250" s="108"/>
      <c r="B250" s="109">
        <v>51509</v>
      </c>
      <c r="C250" s="115" t="s">
        <v>402</v>
      </c>
      <c r="D250" s="111">
        <v>101</v>
      </c>
      <c r="E250" s="152"/>
      <c r="F250" s="111"/>
      <c r="G250" s="140"/>
      <c r="H250" s="111"/>
      <c r="I250" s="140"/>
      <c r="J250" s="111"/>
      <c r="K250" s="140"/>
      <c r="L250" s="111"/>
      <c r="M250" s="140"/>
      <c r="N250" s="111"/>
      <c r="O250" s="140"/>
      <c r="P250" s="137">
        <f t="shared" si="3"/>
        <v>0</v>
      </c>
    </row>
    <row r="251" spans="1:16" s="93" customFormat="1" ht="25.5" customHeight="1">
      <c r="A251" s="108"/>
      <c r="B251" s="109">
        <v>51510</v>
      </c>
      <c r="C251" s="115" t="s">
        <v>401</v>
      </c>
      <c r="D251" s="111">
        <v>101</v>
      </c>
      <c r="E251" s="152"/>
      <c r="F251" s="111"/>
      <c r="G251" s="140"/>
      <c r="H251" s="111"/>
      <c r="I251" s="140"/>
      <c r="J251" s="111"/>
      <c r="K251" s="140"/>
      <c r="L251" s="111"/>
      <c r="M251" s="140"/>
      <c r="N251" s="111"/>
      <c r="O251" s="140"/>
      <c r="P251" s="137">
        <f t="shared" si="3"/>
        <v>0</v>
      </c>
    </row>
    <row r="252" spans="1:16" s="93" customFormat="1" ht="25.5" customHeight="1">
      <c r="A252" s="108"/>
      <c r="B252" s="109">
        <v>51511</v>
      </c>
      <c r="C252" s="115" t="s">
        <v>400</v>
      </c>
      <c r="D252" s="111">
        <v>101</v>
      </c>
      <c r="E252" s="152"/>
      <c r="F252" s="111"/>
      <c r="G252" s="140"/>
      <c r="H252" s="111"/>
      <c r="I252" s="140"/>
      <c r="J252" s="111"/>
      <c r="K252" s="140"/>
      <c r="L252" s="111"/>
      <c r="M252" s="140"/>
      <c r="N252" s="111"/>
      <c r="O252" s="140"/>
      <c r="P252" s="137">
        <f t="shared" si="3"/>
        <v>0</v>
      </c>
    </row>
    <row r="253" spans="1:16" s="93" customFormat="1" ht="25.5" customHeight="1">
      <c r="A253" s="108"/>
      <c r="B253" s="109">
        <v>51512</v>
      </c>
      <c r="C253" s="115" t="s">
        <v>399</v>
      </c>
      <c r="D253" s="111">
        <v>101</v>
      </c>
      <c r="E253" s="152"/>
      <c r="F253" s="111"/>
      <c r="G253" s="140"/>
      <c r="H253" s="111"/>
      <c r="I253" s="140"/>
      <c r="J253" s="111"/>
      <c r="K253" s="140"/>
      <c r="L253" s="111"/>
      <c r="M253" s="140"/>
      <c r="N253" s="111"/>
      <c r="O253" s="140"/>
      <c r="P253" s="137">
        <f t="shared" si="3"/>
        <v>0</v>
      </c>
    </row>
    <row r="254" spans="1:16" s="93" customFormat="1" ht="25.5" customHeight="1">
      <c r="A254" s="108"/>
      <c r="B254" s="109">
        <v>51513</v>
      </c>
      <c r="C254" s="115" t="s">
        <v>398</v>
      </c>
      <c r="D254" s="111">
        <v>101</v>
      </c>
      <c r="E254" s="152"/>
      <c r="F254" s="111"/>
      <c r="G254" s="140"/>
      <c r="H254" s="111"/>
      <c r="I254" s="140"/>
      <c r="J254" s="111"/>
      <c r="K254" s="140"/>
      <c r="L254" s="111"/>
      <c r="M254" s="140"/>
      <c r="N254" s="111"/>
      <c r="O254" s="140"/>
      <c r="P254" s="137">
        <f t="shared" si="3"/>
        <v>0</v>
      </c>
    </row>
    <row r="255" spans="1:16" s="93" customFormat="1" ht="25.5" customHeight="1">
      <c r="A255" s="108"/>
      <c r="B255" s="109">
        <v>51514</v>
      </c>
      <c r="C255" s="115" t="s">
        <v>397</v>
      </c>
      <c r="D255" s="111">
        <v>101</v>
      </c>
      <c r="E255" s="152"/>
      <c r="F255" s="111"/>
      <c r="G255" s="140"/>
      <c r="H255" s="111"/>
      <c r="I255" s="140"/>
      <c r="J255" s="111"/>
      <c r="K255" s="140"/>
      <c r="L255" s="111"/>
      <c r="M255" s="140"/>
      <c r="N255" s="111"/>
      <c r="O255" s="140"/>
      <c r="P255" s="137">
        <f t="shared" si="3"/>
        <v>0</v>
      </c>
    </row>
    <row r="256" spans="1:16" s="93" customFormat="1" ht="25.5" customHeight="1">
      <c r="A256" s="108"/>
      <c r="B256" s="109">
        <v>51515</v>
      </c>
      <c r="C256" s="115" t="s">
        <v>396</v>
      </c>
      <c r="D256" s="111">
        <v>101</v>
      </c>
      <c r="E256" s="152"/>
      <c r="F256" s="111"/>
      <c r="G256" s="140"/>
      <c r="H256" s="111"/>
      <c r="I256" s="140"/>
      <c r="J256" s="111"/>
      <c r="K256" s="140"/>
      <c r="L256" s="111"/>
      <c r="M256" s="140"/>
      <c r="N256" s="111"/>
      <c r="O256" s="140"/>
      <c r="P256" s="137">
        <f t="shared" si="3"/>
        <v>0</v>
      </c>
    </row>
    <row r="257" spans="1:16" s="93" customFormat="1" ht="25.5" customHeight="1">
      <c r="A257" s="108"/>
      <c r="B257" s="109">
        <v>51516</v>
      </c>
      <c r="C257" s="115" t="s">
        <v>395</v>
      </c>
      <c r="D257" s="111">
        <v>101</v>
      </c>
      <c r="E257" s="152"/>
      <c r="F257" s="111"/>
      <c r="G257" s="140"/>
      <c r="H257" s="111"/>
      <c r="I257" s="140"/>
      <c r="J257" s="111"/>
      <c r="K257" s="140"/>
      <c r="L257" s="111"/>
      <c r="M257" s="140"/>
      <c r="N257" s="111"/>
      <c r="O257" s="140"/>
      <c r="P257" s="137">
        <f t="shared" si="3"/>
        <v>0</v>
      </c>
    </row>
    <row r="258" spans="1:16" s="93" customFormat="1" ht="25.5" customHeight="1">
      <c r="A258" s="100">
        <v>52</v>
      </c>
      <c r="B258" s="118"/>
      <c r="C258" s="122" t="s">
        <v>1140</v>
      </c>
      <c r="D258" s="103"/>
      <c r="E258" s="138"/>
      <c r="F258" s="103"/>
      <c r="G258" s="138"/>
      <c r="H258" s="103"/>
      <c r="I258" s="138"/>
      <c r="J258" s="103"/>
      <c r="K258" s="138"/>
      <c r="L258" s="103"/>
      <c r="M258" s="138"/>
      <c r="N258" s="103"/>
      <c r="O258" s="138"/>
      <c r="P258" s="147">
        <f t="shared" si="3"/>
        <v>0</v>
      </c>
    </row>
    <row r="259" spans="1:16" s="93" customFormat="1" ht="25.5" customHeight="1">
      <c r="A259" s="100">
        <v>59</v>
      </c>
      <c r="B259" s="118"/>
      <c r="C259" s="122" t="s">
        <v>1222</v>
      </c>
      <c r="D259" s="103"/>
      <c r="E259" s="138"/>
      <c r="F259" s="103"/>
      <c r="G259" s="138"/>
      <c r="H259" s="103"/>
      <c r="I259" s="138"/>
      <c r="J259" s="103"/>
      <c r="K259" s="138"/>
      <c r="L259" s="103"/>
      <c r="M259" s="138"/>
      <c r="N259" s="103"/>
      <c r="O259" s="138"/>
      <c r="P259" s="147">
        <f t="shared" si="3"/>
        <v>0</v>
      </c>
    </row>
    <row r="260" spans="1:16" s="93" customFormat="1" ht="25.5" customHeight="1">
      <c r="A260" s="96">
        <v>6</v>
      </c>
      <c r="B260" s="124"/>
      <c r="C260" s="125" t="s">
        <v>1141</v>
      </c>
      <c r="D260" s="99"/>
      <c r="E260" s="137">
        <f>E261+E288+E289</f>
        <v>280000</v>
      </c>
      <c r="F260" s="99"/>
      <c r="G260" s="137">
        <f>G261+G288+G289</f>
        <v>0</v>
      </c>
      <c r="H260" s="99"/>
      <c r="I260" s="137">
        <f>I261+I288+I289</f>
        <v>0</v>
      </c>
      <c r="J260" s="99"/>
      <c r="K260" s="137">
        <f>K261+K288+K289</f>
        <v>0</v>
      </c>
      <c r="L260" s="99"/>
      <c r="M260" s="137">
        <f>M261+M288+M289</f>
        <v>0</v>
      </c>
      <c r="N260" s="99"/>
      <c r="O260" s="137">
        <f>O261+O288+O289</f>
        <v>582500</v>
      </c>
      <c r="P260" s="147">
        <f t="shared" si="3"/>
        <v>862500</v>
      </c>
    </row>
    <row r="261" spans="1:16" s="93" customFormat="1" ht="25.5" customHeight="1">
      <c r="A261" s="100">
        <v>61</v>
      </c>
      <c r="B261" s="118"/>
      <c r="C261" s="122" t="s">
        <v>394</v>
      </c>
      <c r="D261" s="103"/>
      <c r="E261" s="138">
        <f>E262+E273+E276+E280+E284+E286</f>
        <v>280000</v>
      </c>
      <c r="F261" s="103"/>
      <c r="G261" s="138">
        <f>G262+G273+G276+G280+G284+G286</f>
        <v>0</v>
      </c>
      <c r="H261" s="103"/>
      <c r="I261" s="138">
        <f>I262+I273+I276+I280+I284+I286</f>
        <v>0</v>
      </c>
      <c r="J261" s="103"/>
      <c r="K261" s="138">
        <f>K262+K273+K276+K280+K284+K286</f>
        <v>0</v>
      </c>
      <c r="L261" s="103"/>
      <c r="M261" s="138">
        <f>M262+M273+M276+M280+M284+M286</f>
        <v>0</v>
      </c>
      <c r="N261" s="103"/>
      <c r="O261" s="138">
        <f>O262+O273+O276+O280+O284+O286</f>
        <v>582500</v>
      </c>
      <c r="P261" s="147">
        <f t="shared" ref="P261:P326" si="4">SUM(E261+G261+I261+K261+M261+O261)</f>
        <v>862500</v>
      </c>
    </row>
    <row r="262" spans="1:16" s="93" customFormat="1" ht="25.5" customHeight="1">
      <c r="A262" s="104"/>
      <c r="B262" s="105">
        <v>61100</v>
      </c>
      <c r="C262" s="131" t="s">
        <v>498</v>
      </c>
      <c r="D262" s="107"/>
      <c r="E262" s="139">
        <f>SUM(E263:E272)</f>
        <v>0</v>
      </c>
      <c r="F262" s="107"/>
      <c r="G262" s="139">
        <f>SUM(G263:G272)</f>
        <v>0</v>
      </c>
      <c r="H262" s="107"/>
      <c r="I262" s="139">
        <f>SUM(I263:I272)</f>
        <v>0</v>
      </c>
      <c r="J262" s="107"/>
      <c r="K262" s="139">
        <f>SUM(K263:K272)</f>
        <v>0</v>
      </c>
      <c r="L262" s="107"/>
      <c r="M262" s="139">
        <f>SUM(M263:M272)</f>
        <v>0</v>
      </c>
      <c r="N262" s="107"/>
      <c r="O262" s="139">
        <f>SUM(O263:O272)</f>
        <v>0</v>
      </c>
      <c r="P262" s="147">
        <f t="shared" si="4"/>
        <v>0</v>
      </c>
    </row>
    <row r="263" spans="1:16" s="93" customFormat="1" ht="25.5" customHeight="1">
      <c r="A263" s="108"/>
      <c r="B263" s="109">
        <v>61101</v>
      </c>
      <c r="C263" s="115" t="s">
        <v>1361</v>
      </c>
      <c r="D263" s="111">
        <v>101</v>
      </c>
      <c r="E263" s="152"/>
      <c r="F263" s="111"/>
      <c r="G263" s="140"/>
      <c r="H263" s="111"/>
      <c r="I263" s="140"/>
      <c r="J263" s="111"/>
      <c r="K263" s="140"/>
      <c r="L263" s="111"/>
      <c r="M263" s="140"/>
      <c r="N263" s="111"/>
      <c r="O263" s="140"/>
      <c r="P263" s="137">
        <f t="shared" si="4"/>
        <v>0</v>
      </c>
    </row>
    <row r="264" spans="1:16" s="93" customFormat="1" ht="25.5" customHeight="1">
      <c r="A264" s="108"/>
      <c r="B264" s="109">
        <v>61102</v>
      </c>
      <c r="C264" s="115" t="s">
        <v>393</v>
      </c>
      <c r="D264" s="111">
        <v>101</v>
      </c>
      <c r="E264" s="152"/>
      <c r="F264" s="111"/>
      <c r="G264" s="140"/>
      <c r="H264" s="111"/>
      <c r="I264" s="140"/>
      <c r="J264" s="111"/>
      <c r="K264" s="140"/>
      <c r="L264" s="111"/>
      <c r="M264" s="140"/>
      <c r="N264" s="111"/>
      <c r="O264" s="140"/>
      <c r="P264" s="137">
        <f t="shared" si="4"/>
        <v>0</v>
      </c>
    </row>
    <row r="265" spans="1:16" s="93" customFormat="1" ht="25.5" customHeight="1">
      <c r="A265" s="108"/>
      <c r="B265" s="109">
        <v>61103</v>
      </c>
      <c r="C265" s="115" t="s">
        <v>392</v>
      </c>
      <c r="D265" s="111">
        <v>101</v>
      </c>
      <c r="E265" s="152"/>
      <c r="F265" s="111"/>
      <c r="G265" s="140"/>
      <c r="H265" s="111"/>
      <c r="I265" s="140"/>
      <c r="J265" s="111"/>
      <c r="K265" s="140"/>
      <c r="L265" s="111"/>
      <c r="M265" s="140"/>
      <c r="N265" s="111"/>
      <c r="O265" s="140"/>
      <c r="P265" s="137">
        <f t="shared" si="4"/>
        <v>0</v>
      </c>
    </row>
    <row r="266" spans="1:16" s="93" customFormat="1" ht="25.5" customHeight="1">
      <c r="A266" s="108"/>
      <c r="B266" s="109">
        <v>61104</v>
      </c>
      <c r="C266" s="115" t="s">
        <v>1362</v>
      </c>
      <c r="D266" s="111">
        <v>101</v>
      </c>
      <c r="E266" s="152"/>
      <c r="F266" s="111"/>
      <c r="G266" s="140"/>
      <c r="H266" s="111"/>
      <c r="I266" s="140"/>
      <c r="J266" s="111"/>
      <c r="K266" s="140"/>
      <c r="L266" s="111"/>
      <c r="M266" s="140"/>
      <c r="N266" s="111"/>
      <c r="O266" s="140"/>
      <c r="P266" s="137">
        <f t="shared" si="4"/>
        <v>0</v>
      </c>
    </row>
    <row r="267" spans="1:16" s="93" customFormat="1" ht="25.5" customHeight="1">
      <c r="A267" s="108"/>
      <c r="B267" s="109">
        <v>61105</v>
      </c>
      <c r="C267" s="115" t="s">
        <v>1363</v>
      </c>
      <c r="D267" s="111">
        <v>101</v>
      </c>
      <c r="E267" s="152"/>
      <c r="F267" s="111"/>
      <c r="G267" s="140"/>
      <c r="H267" s="111"/>
      <c r="I267" s="140"/>
      <c r="J267" s="111"/>
      <c r="K267" s="140"/>
      <c r="L267" s="111"/>
      <c r="M267" s="140"/>
      <c r="N267" s="111"/>
      <c r="O267" s="140"/>
      <c r="P267" s="137">
        <f t="shared" si="4"/>
        <v>0</v>
      </c>
    </row>
    <row r="268" spans="1:16" s="93" customFormat="1" ht="25.5" customHeight="1">
      <c r="A268" s="108"/>
      <c r="B268" s="109">
        <v>61106</v>
      </c>
      <c r="C268" s="115" t="s">
        <v>1364</v>
      </c>
      <c r="D268" s="111">
        <v>101</v>
      </c>
      <c r="E268" s="152"/>
      <c r="F268" s="111"/>
      <c r="G268" s="140"/>
      <c r="H268" s="111"/>
      <c r="I268" s="140"/>
      <c r="J268" s="111"/>
      <c r="K268" s="140"/>
      <c r="L268" s="111"/>
      <c r="M268" s="140"/>
      <c r="N268" s="111"/>
      <c r="O268" s="140"/>
      <c r="P268" s="137">
        <f t="shared" si="4"/>
        <v>0</v>
      </c>
    </row>
    <row r="269" spans="1:16" s="93" customFormat="1" ht="25.5" customHeight="1">
      <c r="A269" s="108"/>
      <c r="B269" s="109">
        <v>61107</v>
      </c>
      <c r="C269" s="115" t="s">
        <v>391</v>
      </c>
      <c r="D269" s="111">
        <v>101</v>
      </c>
      <c r="E269" s="152"/>
      <c r="F269" s="111"/>
      <c r="G269" s="140"/>
      <c r="H269" s="111"/>
      <c r="I269" s="140"/>
      <c r="J269" s="111"/>
      <c r="K269" s="140"/>
      <c r="L269" s="111"/>
      <c r="M269" s="140"/>
      <c r="N269" s="111"/>
      <c r="O269" s="140"/>
      <c r="P269" s="137">
        <f t="shared" si="4"/>
        <v>0</v>
      </c>
    </row>
    <row r="270" spans="1:16" s="93" customFormat="1" ht="25.5" customHeight="1">
      <c r="A270" s="108"/>
      <c r="B270" s="109">
        <v>61108</v>
      </c>
      <c r="C270" s="115" t="s">
        <v>1365</v>
      </c>
      <c r="D270" s="111">
        <v>101</v>
      </c>
      <c r="E270" s="152"/>
      <c r="F270" s="111"/>
      <c r="G270" s="140"/>
      <c r="H270" s="111"/>
      <c r="I270" s="140"/>
      <c r="J270" s="111"/>
      <c r="K270" s="140"/>
      <c r="L270" s="111"/>
      <c r="M270" s="140"/>
      <c r="N270" s="111"/>
      <c r="O270" s="140"/>
      <c r="P270" s="137">
        <f t="shared" si="4"/>
        <v>0</v>
      </c>
    </row>
    <row r="271" spans="1:16" s="93" customFormat="1" ht="25.5" customHeight="1">
      <c r="A271" s="108"/>
      <c r="B271" s="109">
        <v>61109</v>
      </c>
      <c r="C271" s="115" t="s">
        <v>390</v>
      </c>
      <c r="D271" s="111">
        <v>101</v>
      </c>
      <c r="E271" s="152"/>
      <c r="F271" s="111"/>
      <c r="G271" s="140"/>
      <c r="H271" s="111"/>
      <c r="I271" s="140"/>
      <c r="J271" s="111"/>
      <c r="K271" s="140"/>
      <c r="L271" s="111"/>
      <c r="M271" s="140"/>
      <c r="N271" s="111"/>
      <c r="O271" s="140"/>
      <c r="P271" s="137">
        <f t="shared" si="4"/>
        <v>0</v>
      </c>
    </row>
    <row r="272" spans="1:16" s="93" customFormat="1" ht="25.5" customHeight="1">
      <c r="A272" s="108"/>
      <c r="B272" s="109">
        <v>61110</v>
      </c>
      <c r="C272" s="115" t="s">
        <v>389</v>
      </c>
      <c r="D272" s="111">
        <v>101</v>
      </c>
      <c r="E272" s="152"/>
      <c r="F272" s="111"/>
      <c r="G272" s="140"/>
      <c r="H272" s="111"/>
      <c r="I272" s="140"/>
      <c r="J272" s="111"/>
      <c r="K272" s="140"/>
      <c r="L272" s="111"/>
      <c r="M272" s="140"/>
      <c r="N272" s="111"/>
      <c r="O272" s="140"/>
      <c r="P272" s="137">
        <f t="shared" si="4"/>
        <v>0</v>
      </c>
    </row>
    <row r="273" spans="1:19" s="93" customFormat="1" ht="25.5" customHeight="1">
      <c r="A273" s="104"/>
      <c r="B273" s="105">
        <v>61200</v>
      </c>
      <c r="C273" s="131" t="s">
        <v>24</v>
      </c>
      <c r="D273" s="107"/>
      <c r="E273" s="139">
        <f>SUM(E274:E275)</f>
        <v>0</v>
      </c>
      <c r="F273" s="107"/>
      <c r="G273" s="139">
        <f>SUM(G274:G275)</f>
        <v>0</v>
      </c>
      <c r="H273" s="107"/>
      <c r="I273" s="139">
        <f>SUM(I274:I275)</f>
        <v>0</v>
      </c>
      <c r="J273" s="107"/>
      <c r="K273" s="139">
        <f>SUM(K274:K275)</f>
        <v>0</v>
      </c>
      <c r="L273" s="107"/>
      <c r="M273" s="139">
        <f>SUM(M274:M275)</f>
        <v>0</v>
      </c>
      <c r="N273" s="107"/>
      <c r="O273" s="139">
        <f>SUM(O274:O275)</f>
        <v>0</v>
      </c>
      <c r="P273" s="147">
        <f t="shared" si="4"/>
        <v>0</v>
      </c>
    </row>
    <row r="274" spans="1:19" s="93" customFormat="1" ht="25.5" customHeight="1">
      <c r="A274" s="108"/>
      <c r="B274" s="109">
        <v>61201</v>
      </c>
      <c r="C274" s="115" t="s">
        <v>388</v>
      </c>
      <c r="D274" s="111">
        <v>199</v>
      </c>
      <c r="E274" s="152"/>
      <c r="F274" s="111"/>
      <c r="G274" s="140"/>
      <c r="H274" s="111"/>
      <c r="I274" s="140"/>
      <c r="J274" s="111"/>
      <c r="K274" s="140"/>
      <c r="L274" s="111"/>
      <c r="M274" s="140"/>
      <c r="N274" s="111"/>
      <c r="O274" s="140"/>
      <c r="P274" s="137">
        <f t="shared" si="4"/>
        <v>0</v>
      </c>
    </row>
    <row r="275" spans="1:19" s="93" customFormat="1" ht="25.5" customHeight="1">
      <c r="A275" s="108"/>
      <c r="B275" s="109">
        <v>61202</v>
      </c>
      <c r="C275" s="115" t="s">
        <v>387</v>
      </c>
      <c r="D275" s="111">
        <v>199</v>
      </c>
      <c r="E275" s="152"/>
      <c r="F275" s="111"/>
      <c r="G275" s="140"/>
      <c r="H275" s="111"/>
      <c r="I275" s="140"/>
      <c r="J275" s="111"/>
      <c r="K275" s="140"/>
      <c r="L275" s="111"/>
      <c r="M275" s="140"/>
      <c r="N275" s="111"/>
      <c r="O275" s="140"/>
      <c r="P275" s="137">
        <f t="shared" si="4"/>
        <v>0</v>
      </c>
    </row>
    <row r="276" spans="1:19" s="93" customFormat="1" ht="25.5" customHeight="1">
      <c r="A276" s="104"/>
      <c r="B276" s="105">
        <v>61300</v>
      </c>
      <c r="C276" s="131" t="s">
        <v>1147</v>
      </c>
      <c r="D276" s="107"/>
      <c r="E276" s="139">
        <f>SUM(E277:E279)</f>
        <v>0</v>
      </c>
      <c r="F276" s="107"/>
      <c r="G276" s="139">
        <f>SUM(G277:G279)</f>
        <v>0</v>
      </c>
      <c r="H276" s="107"/>
      <c r="I276" s="139">
        <f>SUM(I277:I279)</f>
        <v>0</v>
      </c>
      <c r="J276" s="107"/>
      <c r="K276" s="139">
        <f>SUM(K277:K279)</f>
        <v>0</v>
      </c>
      <c r="L276" s="107"/>
      <c r="M276" s="139">
        <f>SUM(M277:M279)</f>
        <v>0</v>
      </c>
      <c r="N276" s="107"/>
      <c r="O276" s="139">
        <f>SUM(O277:O279)</f>
        <v>0</v>
      </c>
      <c r="P276" s="147">
        <f t="shared" si="4"/>
        <v>0</v>
      </c>
    </row>
    <row r="277" spans="1:19" s="93" customFormat="1" ht="25.5" customHeight="1">
      <c r="A277" s="108"/>
      <c r="B277" s="109">
        <v>61301</v>
      </c>
      <c r="C277" s="115" t="s">
        <v>386</v>
      </c>
      <c r="D277" s="111">
        <v>199</v>
      </c>
      <c r="E277" s="152"/>
      <c r="F277" s="111"/>
      <c r="G277" s="140"/>
      <c r="H277" s="111"/>
      <c r="I277" s="140"/>
      <c r="J277" s="111"/>
      <c r="K277" s="140"/>
      <c r="L277" s="111"/>
      <c r="M277" s="140"/>
      <c r="N277" s="111"/>
      <c r="O277" s="140"/>
      <c r="P277" s="137">
        <f t="shared" si="4"/>
        <v>0</v>
      </c>
    </row>
    <row r="278" spans="1:19" s="93" customFormat="1" ht="25.5" customHeight="1">
      <c r="A278" s="108"/>
      <c r="B278" s="109">
        <v>61302</v>
      </c>
      <c r="C278" s="115" t="s">
        <v>385</v>
      </c>
      <c r="D278" s="111">
        <v>199</v>
      </c>
      <c r="E278" s="152"/>
      <c r="F278" s="111"/>
      <c r="G278" s="140"/>
      <c r="H278" s="111"/>
      <c r="I278" s="140"/>
      <c r="J278" s="111"/>
      <c r="K278" s="140"/>
      <c r="L278" s="111"/>
      <c r="M278" s="140"/>
      <c r="N278" s="111"/>
      <c r="O278" s="140"/>
      <c r="P278" s="137">
        <f t="shared" si="4"/>
        <v>0</v>
      </c>
    </row>
    <row r="279" spans="1:19" s="93" customFormat="1" ht="25.5" customHeight="1">
      <c r="A279" s="108"/>
      <c r="B279" s="109">
        <v>61303</v>
      </c>
      <c r="C279" s="115" t="s">
        <v>384</v>
      </c>
      <c r="D279" s="111">
        <v>199</v>
      </c>
      <c r="E279" s="152"/>
      <c r="F279" s="111"/>
      <c r="G279" s="140"/>
      <c r="H279" s="111"/>
      <c r="I279" s="140"/>
      <c r="J279" s="111"/>
      <c r="K279" s="140"/>
      <c r="L279" s="111"/>
      <c r="M279" s="140"/>
      <c r="N279" s="111"/>
      <c r="O279" s="140"/>
      <c r="P279" s="137">
        <f t="shared" si="4"/>
        <v>0</v>
      </c>
    </row>
    <row r="280" spans="1:19" s="93" customFormat="1" ht="25.5" customHeight="1">
      <c r="A280" s="104"/>
      <c r="B280" s="105">
        <v>61400</v>
      </c>
      <c r="C280" s="129" t="s">
        <v>383</v>
      </c>
      <c r="D280" s="107"/>
      <c r="E280" s="139">
        <f>SUM(E281:E283)</f>
        <v>0</v>
      </c>
      <c r="F280" s="107"/>
      <c r="G280" s="139">
        <f>SUM(G281:G283)</f>
        <v>0</v>
      </c>
      <c r="H280" s="107"/>
      <c r="I280" s="139">
        <f>SUM(I281:I283)</f>
        <v>0</v>
      </c>
      <c r="J280" s="107"/>
      <c r="K280" s="139">
        <f>SUM(K281:K283)</f>
        <v>0</v>
      </c>
      <c r="L280" s="107"/>
      <c r="M280" s="139">
        <f>SUM(M281:M283)</f>
        <v>0</v>
      </c>
      <c r="N280" s="107"/>
      <c r="O280" s="139">
        <f>SUM(O281:O283)</f>
        <v>582500</v>
      </c>
      <c r="P280" s="147">
        <f t="shared" si="4"/>
        <v>582500</v>
      </c>
    </row>
    <row r="281" spans="1:19" s="93" customFormat="1" ht="25.5" customHeight="1">
      <c r="A281" s="108"/>
      <c r="B281" s="109">
        <v>61401</v>
      </c>
      <c r="C281" s="115" t="s">
        <v>382</v>
      </c>
      <c r="D281" s="157"/>
      <c r="E281" s="158"/>
      <c r="F281" s="157"/>
      <c r="G281" s="158"/>
      <c r="H281" s="153"/>
      <c r="I281" s="152"/>
      <c r="J281" s="111"/>
      <c r="K281" s="140"/>
      <c r="L281" s="111"/>
      <c r="M281" s="140"/>
      <c r="N281" s="153"/>
      <c r="O281" s="152"/>
      <c r="P281" s="137">
        <f t="shared" si="4"/>
        <v>0</v>
      </c>
      <c r="S281" s="155">
        <v>104</v>
      </c>
    </row>
    <row r="282" spans="1:19" s="93" customFormat="1" ht="25.5" customHeight="1">
      <c r="A282" s="108"/>
      <c r="B282" s="109">
        <v>61402</v>
      </c>
      <c r="C282" s="115" t="s">
        <v>381</v>
      </c>
      <c r="D282" s="157"/>
      <c r="E282" s="158"/>
      <c r="F282" s="111"/>
      <c r="G282" s="140"/>
      <c r="H282" s="111"/>
      <c r="I282" s="140"/>
      <c r="J282" s="153"/>
      <c r="K282" s="152"/>
      <c r="L282" s="111"/>
      <c r="M282" s="140"/>
      <c r="N282" s="153">
        <v>999</v>
      </c>
      <c r="O282" s="152">
        <v>445500</v>
      </c>
      <c r="P282" s="137">
        <f t="shared" si="4"/>
        <v>445500</v>
      </c>
      <c r="S282" s="155">
        <v>105</v>
      </c>
    </row>
    <row r="283" spans="1:19" s="93" customFormat="1" ht="25.5" customHeight="1">
      <c r="A283" s="108"/>
      <c r="B283" s="109">
        <v>61403</v>
      </c>
      <c r="C283" s="115" t="s">
        <v>380</v>
      </c>
      <c r="D283" s="157"/>
      <c r="E283" s="158"/>
      <c r="F283" s="111"/>
      <c r="G283" s="140"/>
      <c r="H283" s="111"/>
      <c r="I283" s="140"/>
      <c r="J283" s="111"/>
      <c r="K283" s="140"/>
      <c r="L283" s="111"/>
      <c r="M283" s="140"/>
      <c r="N283" s="153">
        <v>999</v>
      </c>
      <c r="O283" s="152">
        <v>137000</v>
      </c>
      <c r="P283" s="137">
        <f t="shared" si="4"/>
        <v>137000</v>
      </c>
      <c r="S283" s="155">
        <v>106</v>
      </c>
    </row>
    <row r="284" spans="1:19" s="94" customFormat="1" ht="25.5" customHeight="1">
      <c r="A284" s="132"/>
      <c r="B284" s="133">
        <v>61500</v>
      </c>
      <c r="C284" s="131" t="s">
        <v>1145</v>
      </c>
      <c r="D284" s="134"/>
      <c r="E284" s="142">
        <f>SUM(E285)</f>
        <v>0</v>
      </c>
      <c r="F284" s="134"/>
      <c r="G284" s="142">
        <f>SUM(G285)</f>
        <v>0</v>
      </c>
      <c r="H284" s="134"/>
      <c r="I284" s="142">
        <f>SUM(I285)</f>
        <v>0</v>
      </c>
      <c r="J284" s="134"/>
      <c r="K284" s="142">
        <f>SUM(K285)</f>
        <v>0</v>
      </c>
      <c r="L284" s="134"/>
      <c r="M284" s="142">
        <f>SUM(M285)</f>
        <v>0</v>
      </c>
      <c r="N284" s="134"/>
      <c r="O284" s="142">
        <f>SUM(O285)</f>
        <v>0</v>
      </c>
      <c r="P284" s="147">
        <f t="shared" si="4"/>
        <v>0</v>
      </c>
      <c r="S284" s="154"/>
    </row>
    <row r="285" spans="1:19" s="94" customFormat="1" ht="25.5" customHeight="1">
      <c r="A285" s="112"/>
      <c r="B285" s="116">
        <v>61501</v>
      </c>
      <c r="C285" s="115" t="s">
        <v>1145</v>
      </c>
      <c r="D285" s="111"/>
      <c r="E285" s="160"/>
      <c r="F285" s="159"/>
      <c r="G285" s="160"/>
      <c r="H285" s="159"/>
      <c r="I285" s="160"/>
      <c r="J285" s="159"/>
      <c r="K285" s="160"/>
      <c r="L285" s="159"/>
      <c r="M285" s="160"/>
      <c r="N285" s="159">
        <v>999</v>
      </c>
      <c r="O285" s="152"/>
      <c r="P285" s="137">
        <f t="shared" si="4"/>
        <v>0</v>
      </c>
      <c r="S285" s="154">
        <v>301</v>
      </c>
    </row>
    <row r="286" spans="1:19" s="93" customFormat="1" ht="25.5" customHeight="1">
      <c r="A286" s="104"/>
      <c r="B286" s="105">
        <v>61600</v>
      </c>
      <c r="C286" s="129" t="s">
        <v>366</v>
      </c>
      <c r="D286" s="107"/>
      <c r="E286" s="139">
        <f>SUM(E287)</f>
        <v>280000</v>
      </c>
      <c r="F286" s="107"/>
      <c r="G286" s="139">
        <f>SUM(G287)</f>
        <v>0</v>
      </c>
      <c r="H286" s="107"/>
      <c r="I286" s="139">
        <f>SUM(I287)</f>
        <v>0</v>
      </c>
      <c r="J286" s="107"/>
      <c r="K286" s="139">
        <f>SUM(K287)</f>
        <v>0</v>
      </c>
      <c r="L286" s="107"/>
      <c r="M286" s="139">
        <f>SUM(M287)</f>
        <v>0</v>
      </c>
      <c r="N286" s="107"/>
      <c r="O286" s="139">
        <f>SUM(O287)</f>
        <v>0</v>
      </c>
      <c r="P286" s="147">
        <f t="shared" si="4"/>
        <v>280000</v>
      </c>
      <c r="S286" s="155">
        <v>302</v>
      </c>
    </row>
    <row r="287" spans="1:19" s="93" customFormat="1" ht="25.5" customHeight="1">
      <c r="A287" s="108"/>
      <c r="B287" s="109">
        <v>61601</v>
      </c>
      <c r="C287" s="115" t="s">
        <v>365</v>
      </c>
      <c r="D287" s="153">
        <v>101</v>
      </c>
      <c r="E287" s="152">
        <v>280000</v>
      </c>
      <c r="F287" s="111"/>
      <c r="G287" s="140"/>
      <c r="H287" s="111"/>
      <c r="I287" s="140"/>
      <c r="J287" s="111"/>
      <c r="K287" s="140"/>
      <c r="L287" s="111"/>
      <c r="M287" s="140"/>
      <c r="N287" s="111">
        <v>999</v>
      </c>
      <c r="O287" s="152"/>
      <c r="P287" s="137">
        <f t="shared" si="4"/>
        <v>280000</v>
      </c>
      <c r="S287" s="155">
        <v>303</v>
      </c>
    </row>
    <row r="288" spans="1:19" s="93" customFormat="1" ht="25.5" customHeight="1">
      <c r="A288" s="100">
        <v>62</v>
      </c>
      <c r="B288" s="118"/>
      <c r="C288" s="122" t="s">
        <v>1144</v>
      </c>
      <c r="D288" s="103"/>
      <c r="E288" s="138"/>
      <c r="F288" s="103"/>
      <c r="G288" s="138"/>
      <c r="H288" s="103"/>
      <c r="I288" s="138"/>
      <c r="J288" s="103"/>
      <c r="K288" s="138"/>
      <c r="L288" s="103"/>
      <c r="M288" s="138"/>
      <c r="N288" s="103"/>
      <c r="O288" s="138"/>
      <c r="P288" s="147">
        <f t="shared" si="4"/>
        <v>0</v>
      </c>
      <c r="S288" s="155">
        <v>304</v>
      </c>
    </row>
    <row r="289" spans="1:19" s="93" customFormat="1" ht="25.5" customHeight="1">
      <c r="A289" s="100">
        <v>69</v>
      </c>
      <c r="B289" s="118"/>
      <c r="C289" s="122" t="s">
        <v>1223</v>
      </c>
      <c r="D289" s="103"/>
      <c r="E289" s="138"/>
      <c r="F289" s="103"/>
      <c r="G289" s="138"/>
      <c r="H289" s="103"/>
      <c r="I289" s="138"/>
      <c r="J289" s="103"/>
      <c r="K289" s="138"/>
      <c r="L289" s="103"/>
      <c r="M289" s="138"/>
      <c r="N289" s="103"/>
      <c r="O289" s="138"/>
      <c r="P289" s="147">
        <f t="shared" si="4"/>
        <v>0</v>
      </c>
      <c r="S289" s="155">
        <v>305</v>
      </c>
    </row>
    <row r="290" spans="1:19" s="94" customFormat="1" ht="25.5" customHeight="1">
      <c r="A290" s="126">
        <v>7</v>
      </c>
      <c r="B290" s="127"/>
      <c r="C290" s="125" t="s">
        <v>1224</v>
      </c>
      <c r="D290" s="128"/>
      <c r="E290" s="144">
        <f>E291+E292+E293</f>
        <v>0</v>
      </c>
      <c r="F290" s="128"/>
      <c r="G290" s="144">
        <f>G291+G292+G293</f>
        <v>0</v>
      </c>
      <c r="H290" s="128"/>
      <c r="I290" s="144">
        <f>I291+I292+I293</f>
        <v>0</v>
      </c>
      <c r="J290" s="128"/>
      <c r="K290" s="144">
        <f>K291+K292+K293</f>
        <v>0</v>
      </c>
      <c r="L290" s="128"/>
      <c r="M290" s="144">
        <f>M291+M292+M293</f>
        <v>0</v>
      </c>
      <c r="N290" s="128"/>
      <c r="O290" s="144">
        <f>O291+O292+O293</f>
        <v>0</v>
      </c>
      <c r="P290" s="147">
        <f t="shared" si="4"/>
        <v>0</v>
      </c>
      <c r="S290" s="154">
        <v>306</v>
      </c>
    </row>
    <row r="291" spans="1:19" s="94" customFormat="1" ht="25.5" customHeight="1">
      <c r="A291" s="119">
        <v>71</v>
      </c>
      <c r="B291" s="120"/>
      <c r="C291" s="122" t="s">
        <v>1227</v>
      </c>
      <c r="D291" s="121"/>
      <c r="E291" s="141"/>
      <c r="F291" s="121"/>
      <c r="G291" s="141"/>
      <c r="H291" s="121"/>
      <c r="I291" s="141"/>
      <c r="J291" s="121"/>
      <c r="K291" s="141"/>
      <c r="L291" s="121"/>
      <c r="M291" s="141"/>
      <c r="N291" s="121"/>
      <c r="O291" s="141"/>
      <c r="P291" s="147">
        <f t="shared" si="4"/>
        <v>0</v>
      </c>
      <c r="S291" s="154">
        <v>307</v>
      </c>
    </row>
    <row r="292" spans="1:19" s="94" customFormat="1" ht="25.5" customHeight="1">
      <c r="A292" s="119">
        <v>72</v>
      </c>
      <c r="B292" s="120"/>
      <c r="C292" s="122" t="s">
        <v>1226</v>
      </c>
      <c r="D292" s="121"/>
      <c r="E292" s="141"/>
      <c r="F292" s="121"/>
      <c r="G292" s="141"/>
      <c r="H292" s="121"/>
      <c r="I292" s="141"/>
      <c r="J292" s="121"/>
      <c r="K292" s="141"/>
      <c r="L292" s="121"/>
      <c r="M292" s="141"/>
      <c r="N292" s="121"/>
      <c r="O292" s="141"/>
      <c r="P292" s="147">
        <f t="shared" si="4"/>
        <v>0</v>
      </c>
      <c r="S292" s="154">
        <v>308</v>
      </c>
    </row>
    <row r="293" spans="1:19" s="94" customFormat="1" ht="25.5" customHeight="1">
      <c r="A293" s="119">
        <v>73</v>
      </c>
      <c r="B293" s="120"/>
      <c r="C293" s="122" t="s">
        <v>1225</v>
      </c>
      <c r="D293" s="121"/>
      <c r="E293" s="141"/>
      <c r="F293" s="121"/>
      <c r="G293" s="141"/>
      <c r="H293" s="121"/>
      <c r="I293" s="141"/>
      <c r="J293" s="121"/>
      <c r="K293" s="141"/>
      <c r="L293" s="121"/>
      <c r="M293" s="141"/>
      <c r="N293" s="121"/>
      <c r="O293" s="141"/>
      <c r="P293" s="147">
        <f t="shared" si="4"/>
        <v>0</v>
      </c>
      <c r="S293" s="154">
        <v>309</v>
      </c>
    </row>
    <row r="294" spans="1:19" s="93" customFormat="1" ht="25.5" customHeight="1">
      <c r="A294" s="96">
        <v>8</v>
      </c>
      <c r="B294" s="124"/>
      <c r="C294" s="125" t="s">
        <v>258</v>
      </c>
      <c r="D294" s="99"/>
      <c r="E294" s="137">
        <f>E295+E299+E307</f>
        <v>0</v>
      </c>
      <c r="F294" s="99"/>
      <c r="G294" s="137">
        <f>G295+G299+G307</f>
        <v>0</v>
      </c>
      <c r="H294" s="99"/>
      <c r="I294" s="137">
        <f>I295+I299+I307</f>
        <v>0</v>
      </c>
      <c r="J294" s="99"/>
      <c r="K294" s="137">
        <f>K295+K299+K307</f>
        <v>0</v>
      </c>
      <c r="L294" s="99"/>
      <c r="M294" s="137">
        <f>M295+M299+M307</f>
        <v>0</v>
      </c>
      <c r="N294" s="99"/>
      <c r="O294" s="137">
        <f>O295+O299+O307</f>
        <v>0</v>
      </c>
      <c r="P294" s="147">
        <f t="shared" si="4"/>
        <v>0</v>
      </c>
      <c r="S294" s="155">
        <v>310</v>
      </c>
    </row>
    <row r="295" spans="1:19" s="93" customFormat="1" ht="25.5" customHeight="1">
      <c r="A295" s="100">
        <v>81</v>
      </c>
      <c r="B295" s="118"/>
      <c r="C295" s="122" t="s">
        <v>259</v>
      </c>
      <c r="D295" s="103"/>
      <c r="E295" s="138">
        <f>E296</f>
        <v>0</v>
      </c>
      <c r="F295" s="103"/>
      <c r="G295" s="138">
        <f>G296</f>
        <v>0</v>
      </c>
      <c r="H295" s="103"/>
      <c r="I295" s="138">
        <f>I296</f>
        <v>0</v>
      </c>
      <c r="J295" s="103"/>
      <c r="K295" s="138">
        <f>K296</f>
        <v>0</v>
      </c>
      <c r="L295" s="103"/>
      <c r="M295" s="138">
        <f>M296</f>
        <v>0</v>
      </c>
      <c r="N295" s="103"/>
      <c r="O295" s="138">
        <f>O296</f>
        <v>0</v>
      </c>
      <c r="P295" s="147">
        <f t="shared" si="4"/>
        <v>0</v>
      </c>
      <c r="S295" s="155">
        <v>311</v>
      </c>
    </row>
    <row r="296" spans="1:19" s="93" customFormat="1" ht="25.5" customHeight="1">
      <c r="A296" s="104"/>
      <c r="B296" s="105">
        <v>81100</v>
      </c>
      <c r="C296" s="131" t="s">
        <v>1148</v>
      </c>
      <c r="D296" s="107"/>
      <c r="E296" s="139">
        <f>SUM(E297:E298)</f>
        <v>0</v>
      </c>
      <c r="F296" s="107"/>
      <c r="G296" s="139">
        <f>SUM(G297:G298)</f>
        <v>0</v>
      </c>
      <c r="H296" s="107"/>
      <c r="I296" s="139">
        <f>SUM(I297:I298)</f>
        <v>0</v>
      </c>
      <c r="J296" s="107"/>
      <c r="K296" s="139">
        <f>SUM(K297:K298)</f>
        <v>0</v>
      </c>
      <c r="L296" s="107"/>
      <c r="M296" s="139">
        <f>SUM(M297:M298)</f>
        <v>0</v>
      </c>
      <c r="N296" s="107"/>
      <c r="O296" s="139">
        <f>SUM(O297:O298)</f>
        <v>0</v>
      </c>
      <c r="P296" s="147">
        <f t="shared" si="4"/>
        <v>0</v>
      </c>
      <c r="S296" s="155">
        <v>312</v>
      </c>
    </row>
    <row r="297" spans="1:19" s="93" customFormat="1" ht="25.5" customHeight="1">
      <c r="A297" s="108"/>
      <c r="B297" s="109">
        <v>81101</v>
      </c>
      <c r="C297" s="115" t="s">
        <v>362</v>
      </c>
      <c r="D297" s="111">
        <v>101</v>
      </c>
      <c r="E297" s="152"/>
      <c r="F297" s="111"/>
      <c r="G297" s="140"/>
      <c r="H297" s="111"/>
      <c r="I297" s="140"/>
      <c r="J297" s="111"/>
      <c r="K297" s="140"/>
      <c r="L297" s="111"/>
      <c r="M297" s="140"/>
      <c r="N297" s="111"/>
      <c r="O297" s="140"/>
      <c r="P297" s="137">
        <f t="shared" si="4"/>
        <v>0</v>
      </c>
      <c r="S297" s="155">
        <v>313</v>
      </c>
    </row>
    <row r="298" spans="1:19" s="93" customFormat="1" ht="25.5" customHeight="1">
      <c r="A298" s="108"/>
      <c r="B298" s="109">
        <v>81102</v>
      </c>
      <c r="C298" s="115" t="s">
        <v>361</v>
      </c>
      <c r="D298" s="111">
        <v>101</v>
      </c>
      <c r="E298" s="152"/>
      <c r="F298" s="111"/>
      <c r="G298" s="140"/>
      <c r="H298" s="111"/>
      <c r="I298" s="140"/>
      <c r="J298" s="111"/>
      <c r="K298" s="140"/>
      <c r="L298" s="111"/>
      <c r="M298" s="140"/>
      <c r="N298" s="111"/>
      <c r="O298" s="140"/>
      <c r="P298" s="137">
        <f t="shared" si="4"/>
        <v>0</v>
      </c>
      <c r="S298" s="155">
        <v>314</v>
      </c>
    </row>
    <row r="299" spans="1:19" s="93" customFormat="1" ht="25.5" customHeight="1">
      <c r="A299" s="100">
        <v>82</v>
      </c>
      <c r="B299" s="118"/>
      <c r="C299" s="122" t="s">
        <v>265</v>
      </c>
      <c r="D299" s="103"/>
      <c r="E299" s="138">
        <f>E300</f>
        <v>0</v>
      </c>
      <c r="F299" s="103"/>
      <c r="G299" s="138">
        <f>G300</f>
        <v>0</v>
      </c>
      <c r="H299" s="103"/>
      <c r="I299" s="138">
        <f>I300</f>
        <v>0</v>
      </c>
      <c r="J299" s="103"/>
      <c r="K299" s="138">
        <f>K300</f>
        <v>0</v>
      </c>
      <c r="L299" s="103"/>
      <c r="M299" s="138">
        <f>M300</f>
        <v>0</v>
      </c>
      <c r="N299" s="103"/>
      <c r="O299" s="138">
        <f>O300</f>
        <v>0</v>
      </c>
      <c r="P299" s="147">
        <f t="shared" si="4"/>
        <v>0</v>
      </c>
      <c r="S299" s="155">
        <v>315</v>
      </c>
    </row>
    <row r="300" spans="1:19" s="93" customFormat="1" ht="25.5" customHeight="1">
      <c r="A300" s="104"/>
      <c r="B300" s="105">
        <v>82100</v>
      </c>
      <c r="C300" s="129" t="s">
        <v>1366</v>
      </c>
      <c r="D300" s="107"/>
      <c r="E300" s="139">
        <f>SUM(E301:E306)</f>
        <v>0</v>
      </c>
      <c r="F300" s="107"/>
      <c r="G300" s="139">
        <f>SUM(G301:G306)</f>
        <v>0</v>
      </c>
      <c r="H300" s="107"/>
      <c r="I300" s="139">
        <f>SUM(I301:I306)</f>
        <v>0</v>
      </c>
      <c r="J300" s="107"/>
      <c r="K300" s="139">
        <f>SUM(K301:K306)</f>
        <v>0</v>
      </c>
      <c r="L300" s="107"/>
      <c r="M300" s="139">
        <f>SUM(M301:M306)</f>
        <v>0</v>
      </c>
      <c r="N300" s="107"/>
      <c r="O300" s="139">
        <f>SUM(O301:O306)</f>
        <v>0</v>
      </c>
      <c r="P300" s="147">
        <f t="shared" si="4"/>
        <v>0</v>
      </c>
      <c r="S300" s="155">
        <v>316</v>
      </c>
    </row>
    <row r="301" spans="1:19" s="93" customFormat="1" ht="25.5" customHeight="1">
      <c r="A301" s="108"/>
      <c r="B301" s="109">
        <v>82101</v>
      </c>
      <c r="C301" s="115" t="s">
        <v>359</v>
      </c>
      <c r="D301" s="111"/>
      <c r="E301" s="140"/>
      <c r="F301" s="111">
        <v>229</v>
      </c>
      <c r="G301" s="152"/>
      <c r="H301" s="111"/>
      <c r="I301" s="140"/>
      <c r="J301" s="111"/>
      <c r="K301" s="140"/>
      <c r="L301" s="111"/>
      <c r="M301" s="140"/>
      <c r="N301" s="111"/>
      <c r="O301" s="140"/>
      <c r="P301" s="137">
        <f t="shared" si="4"/>
        <v>0</v>
      </c>
      <c r="S301" s="155">
        <v>317</v>
      </c>
    </row>
    <row r="302" spans="1:19" s="93" customFormat="1" ht="25.5" customHeight="1">
      <c r="A302" s="108"/>
      <c r="B302" s="109">
        <v>82102</v>
      </c>
      <c r="C302" s="115" t="s">
        <v>358</v>
      </c>
      <c r="D302" s="111"/>
      <c r="E302" s="140"/>
      <c r="F302" s="111">
        <v>229</v>
      </c>
      <c r="G302" s="152"/>
      <c r="H302" s="111"/>
      <c r="I302" s="140"/>
      <c r="J302" s="111"/>
      <c r="K302" s="140"/>
      <c r="L302" s="111"/>
      <c r="M302" s="140"/>
      <c r="N302" s="111"/>
      <c r="O302" s="140"/>
      <c r="P302" s="137">
        <f t="shared" si="4"/>
        <v>0</v>
      </c>
      <c r="S302" s="155">
        <v>399</v>
      </c>
    </row>
    <row r="303" spans="1:19" s="93" customFormat="1" ht="25.5" customHeight="1">
      <c r="A303" s="108"/>
      <c r="B303" s="109">
        <v>82103</v>
      </c>
      <c r="C303" s="115" t="s">
        <v>355</v>
      </c>
      <c r="D303" s="111"/>
      <c r="E303" s="140"/>
      <c r="F303" s="111"/>
      <c r="G303" s="140"/>
      <c r="H303" s="111"/>
      <c r="I303" s="140"/>
      <c r="J303" s="111"/>
      <c r="K303" s="140"/>
      <c r="L303" s="111"/>
      <c r="M303" s="140"/>
      <c r="N303" s="111"/>
      <c r="O303" s="140"/>
      <c r="P303" s="137">
        <f t="shared" si="4"/>
        <v>0</v>
      </c>
      <c r="S303" s="155"/>
    </row>
    <row r="304" spans="1:19" s="93" customFormat="1" ht="25.5" customHeight="1">
      <c r="A304" s="108"/>
      <c r="B304" s="109">
        <v>82104</v>
      </c>
      <c r="C304" s="115" t="s">
        <v>357</v>
      </c>
      <c r="D304" s="111"/>
      <c r="E304" s="140"/>
      <c r="F304" s="111">
        <v>230</v>
      </c>
      <c r="G304" s="152"/>
      <c r="H304" s="111"/>
      <c r="I304" s="140"/>
      <c r="J304" s="111"/>
      <c r="K304" s="140"/>
      <c r="L304" s="111"/>
      <c r="M304" s="140"/>
      <c r="N304" s="111"/>
      <c r="O304" s="140"/>
      <c r="P304" s="137">
        <f t="shared" si="4"/>
        <v>0</v>
      </c>
      <c r="S304" s="155">
        <v>401</v>
      </c>
    </row>
    <row r="305" spans="1:19" s="93" customFormat="1" ht="25.5" customHeight="1">
      <c r="A305" s="108"/>
      <c r="B305" s="109">
        <v>82105</v>
      </c>
      <c r="C305" s="115" t="s">
        <v>356</v>
      </c>
      <c r="D305" s="111"/>
      <c r="E305" s="140"/>
      <c r="F305" s="111">
        <v>230</v>
      </c>
      <c r="G305" s="152"/>
      <c r="H305" s="111"/>
      <c r="I305" s="140"/>
      <c r="J305" s="111"/>
      <c r="K305" s="140"/>
      <c r="L305" s="111"/>
      <c r="M305" s="140"/>
      <c r="N305" s="111"/>
      <c r="O305" s="140"/>
      <c r="P305" s="137">
        <f t="shared" si="4"/>
        <v>0</v>
      </c>
      <c r="S305" s="155">
        <v>402</v>
      </c>
    </row>
    <row r="306" spans="1:19" s="93" customFormat="1" ht="25.5" customHeight="1">
      <c r="A306" s="108"/>
      <c r="B306" s="109">
        <v>82106</v>
      </c>
      <c r="C306" s="115" t="s">
        <v>355</v>
      </c>
      <c r="D306" s="111"/>
      <c r="E306" s="140"/>
      <c r="F306" s="111"/>
      <c r="G306" s="140"/>
      <c r="H306" s="111"/>
      <c r="I306" s="140"/>
      <c r="J306" s="111"/>
      <c r="K306" s="140"/>
      <c r="L306" s="111"/>
      <c r="M306" s="140"/>
      <c r="N306" s="111"/>
      <c r="O306" s="140"/>
      <c r="P306" s="137">
        <f t="shared" si="4"/>
        <v>0</v>
      </c>
      <c r="S306" s="155">
        <v>403</v>
      </c>
    </row>
    <row r="307" spans="1:19" s="93" customFormat="1" ht="25.5" customHeight="1">
      <c r="A307" s="100">
        <v>83</v>
      </c>
      <c r="B307" s="118"/>
      <c r="C307" s="122" t="s">
        <v>270</v>
      </c>
      <c r="D307" s="103"/>
      <c r="E307" s="138">
        <f>SUM(E308)</f>
        <v>0</v>
      </c>
      <c r="F307" s="103"/>
      <c r="G307" s="138">
        <f>SUM(G308)</f>
        <v>0</v>
      </c>
      <c r="H307" s="103"/>
      <c r="I307" s="138">
        <f>SUM(I308)</f>
        <v>0</v>
      </c>
      <c r="J307" s="103"/>
      <c r="K307" s="138">
        <f>SUM(K308)</f>
        <v>0</v>
      </c>
      <c r="L307" s="103"/>
      <c r="M307" s="138">
        <f>SUM(M308)</f>
        <v>0</v>
      </c>
      <c r="N307" s="103"/>
      <c r="O307" s="138">
        <f>SUM(O308)</f>
        <v>0</v>
      </c>
      <c r="P307" s="147">
        <f t="shared" si="4"/>
        <v>0</v>
      </c>
      <c r="S307" s="155">
        <v>404</v>
      </c>
    </row>
    <row r="308" spans="1:19" s="93" customFormat="1" ht="25.5" customHeight="1">
      <c r="A308" s="104"/>
      <c r="B308" s="105">
        <v>83100</v>
      </c>
      <c r="C308" s="131" t="s">
        <v>1159</v>
      </c>
      <c r="D308" s="107"/>
      <c r="E308" s="139">
        <f>SUM(E309)</f>
        <v>0</v>
      </c>
      <c r="F308" s="107"/>
      <c r="G308" s="139">
        <f>SUM(G309)</f>
        <v>0</v>
      </c>
      <c r="H308" s="107"/>
      <c r="I308" s="139">
        <f>SUM(I309)</f>
        <v>0</v>
      </c>
      <c r="J308" s="107"/>
      <c r="K308" s="139">
        <f>SUM(K309)</f>
        <v>0</v>
      </c>
      <c r="L308" s="107"/>
      <c r="M308" s="139">
        <f>SUM(M309)</f>
        <v>0</v>
      </c>
      <c r="N308" s="107"/>
      <c r="O308" s="139">
        <f>SUM(O309)</f>
        <v>0</v>
      </c>
      <c r="P308" s="147">
        <f t="shared" si="4"/>
        <v>0</v>
      </c>
      <c r="S308" s="155">
        <v>405</v>
      </c>
    </row>
    <row r="309" spans="1:19" s="93" customFormat="1" ht="25.5" customHeight="1">
      <c r="A309" s="148"/>
      <c r="B309" s="149">
        <v>83101</v>
      </c>
      <c r="C309" s="115" t="s">
        <v>1159</v>
      </c>
      <c r="D309" s="150"/>
      <c r="E309" s="151"/>
      <c r="F309" s="150"/>
      <c r="G309" s="151"/>
      <c r="H309" s="150"/>
      <c r="I309" s="151"/>
      <c r="J309" s="150"/>
      <c r="K309" s="151"/>
      <c r="L309" s="150"/>
      <c r="M309" s="151"/>
      <c r="N309" s="161"/>
      <c r="O309" s="152"/>
      <c r="P309" s="147">
        <f t="shared" si="4"/>
        <v>0</v>
      </c>
      <c r="S309" s="155">
        <v>406</v>
      </c>
    </row>
    <row r="310" spans="1:19" s="95" customFormat="1" ht="25.5" customHeight="1">
      <c r="A310" s="126">
        <v>9</v>
      </c>
      <c r="B310" s="127"/>
      <c r="C310" s="125" t="s">
        <v>354</v>
      </c>
      <c r="D310" s="128"/>
      <c r="E310" s="144">
        <f>E311+E312+E313+E319+E327+E328</f>
        <v>0</v>
      </c>
      <c r="F310" s="128"/>
      <c r="G310" s="144">
        <f>G311+G312+G313+G319+G327+G328</f>
        <v>0</v>
      </c>
      <c r="H310" s="128"/>
      <c r="I310" s="144">
        <f>I311+I312+I313+I319+I327+I328</f>
        <v>0</v>
      </c>
      <c r="J310" s="128"/>
      <c r="K310" s="144">
        <f>K311+K312+K313+K319+K327+K328</f>
        <v>0</v>
      </c>
      <c r="L310" s="128"/>
      <c r="M310" s="144">
        <f>M311+M312+M313+M319+M327+M328</f>
        <v>0</v>
      </c>
      <c r="N310" s="128"/>
      <c r="O310" s="144">
        <f>O311+O312+O313+O319+O327+O328</f>
        <v>2063100</v>
      </c>
      <c r="P310" s="147">
        <f t="shared" si="4"/>
        <v>2063100</v>
      </c>
      <c r="S310" s="156">
        <v>407</v>
      </c>
    </row>
    <row r="311" spans="1:19" s="95" customFormat="1" ht="25.5" customHeight="1">
      <c r="A311" s="119">
        <v>91</v>
      </c>
      <c r="B311" s="120"/>
      <c r="C311" s="122" t="s">
        <v>353</v>
      </c>
      <c r="D311" s="121"/>
      <c r="E311" s="141"/>
      <c r="F311" s="121"/>
      <c r="G311" s="141"/>
      <c r="H311" s="121"/>
      <c r="I311" s="141"/>
      <c r="J311" s="121"/>
      <c r="K311" s="141"/>
      <c r="L311" s="121"/>
      <c r="M311" s="141"/>
      <c r="N311" s="121"/>
      <c r="O311" s="141"/>
      <c r="P311" s="147">
        <f t="shared" si="4"/>
        <v>0</v>
      </c>
      <c r="S311" s="156">
        <v>499</v>
      </c>
    </row>
    <row r="312" spans="1:19" s="95" customFormat="1" ht="25.5" customHeight="1">
      <c r="A312" s="119">
        <v>92</v>
      </c>
      <c r="B312" s="120"/>
      <c r="C312" s="122" t="s">
        <v>352</v>
      </c>
      <c r="D312" s="121"/>
      <c r="E312" s="141"/>
      <c r="F312" s="121"/>
      <c r="G312" s="141"/>
      <c r="H312" s="121"/>
      <c r="I312" s="141"/>
      <c r="J312" s="121"/>
      <c r="K312" s="141"/>
      <c r="L312" s="121"/>
      <c r="M312" s="141"/>
      <c r="N312" s="121"/>
      <c r="O312" s="141"/>
      <c r="P312" s="147">
        <f t="shared" si="4"/>
        <v>0</v>
      </c>
    </row>
    <row r="313" spans="1:19" s="95" customFormat="1" ht="25.5" customHeight="1">
      <c r="A313" s="119">
        <v>93</v>
      </c>
      <c r="B313" s="120"/>
      <c r="C313" s="122" t="s">
        <v>157</v>
      </c>
      <c r="D313" s="121"/>
      <c r="E313" s="141">
        <f>E314</f>
        <v>0</v>
      </c>
      <c r="F313" s="121"/>
      <c r="G313" s="141">
        <f>G314</f>
        <v>0</v>
      </c>
      <c r="H313" s="121"/>
      <c r="I313" s="141">
        <f>I314</f>
        <v>0</v>
      </c>
      <c r="J313" s="121"/>
      <c r="K313" s="141">
        <f>K314</f>
        <v>0</v>
      </c>
      <c r="L313" s="121"/>
      <c r="M313" s="141">
        <f>M314</f>
        <v>0</v>
      </c>
      <c r="N313" s="121"/>
      <c r="O313" s="141">
        <f>O314</f>
        <v>2061600</v>
      </c>
      <c r="P313" s="147">
        <f t="shared" si="4"/>
        <v>2061600</v>
      </c>
      <c r="S313" s="156">
        <v>901</v>
      </c>
    </row>
    <row r="314" spans="1:19" s="93" customFormat="1" ht="25.5" customHeight="1">
      <c r="A314" s="104"/>
      <c r="B314" s="105">
        <v>93100</v>
      </c>
      <c r="C314" s="135" t="s">
        <v>1146</v>
      </c>
      <c r="D314" s="107"/>
      <c r="E314" s="139">
        <f>SUM(E315:E318)</f>
        <v>0</v>
      </c>
      <c r="F314" s="107"/>
      <c r="G314" s="139">
        <f>SUM(G315:G318)</f>
        <v>0</v>
      </c>
      <c r="H314" s="107"/>
      <c r="I314" s="139">
        <f>SUM(I315:I318)</f>
        <v>0</v>
      </c>
      <c r="J314" s="107"/>
      <c r="K314" s="139">
        <f>SUM(K315:K318)</f>
        <v>0</v>
      </c>
      <c r="L314" s="107"/>
      <c r="M314" s="139">
        <f>SUM(M315:M318)</f>
        <v>0</v>
      </c>
      <c r="N314" s="107"/>
      <c r="O314" s="139">
        <f>SUM(O315:O318)</f>
        <v>2061600</v>
      </c>
      <c r="P314" s="147">
        <f t="shared" si="4"/>
        <v>2061600</v>
      </c>
      <c r="S314" s="93">
        <v>903</v>
      </c>
    </row>
    <row r="315" spans="1:19" s="93" customFormat="1" ht="25.5" customHeight="1">
      <c r="A315" s="108"/>
      <c r="B315" s="109">
        <v>93101</v>
      </c>
      <c r="C315" s="115" t="s">
        <v>364</v>
      </c>
      <c r="D315" s="111"/>
      <c r="E315" s="140"/>
      <c r="F315" s="111"/>
      <c r="G315" s="140"/>
      <c r="H315" s="111"/>
      <c r="I315" s="140"/>
      <c r="J315" s="111"/>
      <c r="K315" s="140"/>
      <c r="L315" s="111"/>
      <c r="M315" s="140"/>
      <c r="N315" s="111">
        <v>999</v>
      </c>
      <c r="O315" s="152"/>
      <c r="P315" s="137">
        <f t="shared" si="4"/>
        <v>0</v>
      </c>
      <c r="S315" s="93">
        <v>904</v>
      </c>
    </row>
    <row r="316" spans="1:19" s="93" customFormat="1" ht="25.5" customHeight="1">
      <c r="A316" s="108"/>
      <c r="B316" s="109">
        <v>93102</v>
      </c>
      <c r="C316" s="115" t="s">
        <v>363</v>
      </c>
      <c r="D316" s="111"/>
      <c r="E316" s="140"/>
      <c r="F316" s="111"/>
      <c r="G316" s="140"/>
      <c r="H316" s="111"/>
      <c r="I316" s="140"/>
      <c r="J316" s="111"/>
      <c r="K316" s="140"/>
      <c r="L316" s="111"/>
      <c r="M316" s="140"/>
      <c r="N316" s="111">
        <v>999</v>
      </c>
      <c r="O316" s="152">
        <v>96000</v>
      </c>
      <c r="P316" s="137">
        <f t="shared" si="4"/>
        <v>96000</v>
      </c>
      <c r="S316" s="93">
        <v>999</v>
      </c>
    </row>
    <row r="317" spans="1:19" s="93" customFormat="1" ht="25.5" customHeight="1">
      <c r="A317" s="108"/>
      <c r="B317" s="109">
        <v>93103</v>
      </c>
      <c r="C317" s="115" t="s">
        <v>1142</v>
      </c>
      <c r="D317" s="111"/>
      <c r="E317" s="140"/>
      <c r="F317" s="111"/>
      <c r="G317" s="140"/>
      <c r="H317" s="111"/>
      <c r="I317" s="140"/>
      <c r="J317" s="111"/>
      <c r="K317" s="140"/>
      <c r="L317" s="111"/>
      <c r="M317" s="140"/>
      <c r="N317" s="111">
        <v>999</v>
      </c>
      <c r="O317" s="152">
        <v>1965600</v>
      </c>
      <c r="P317" s="137">
        <f t="shared" si="4"/>
        <v>1965600</v>
      </c>
    </row>
    <row r="318" spans="1:19" s="93" customFormat="1" ht="25.5" customHeight="1">
      <c r="A318" s="108"/>
      <c r="B318" s="109">
        <v>93104</v>
      </c>
      <c r="C318" s="115" t="s">
        <v>1143</v>
      </c>
      <c r="D318" s="111"/>
      <c r="E318" s="140"/>
      <c r="F318" s="111"/>
      <c r="G318" s="140"/>
      <c r="H318" s="111"/>
      <c r="I318" s="140"/>
      <c r="J318" s="111"/>
      <c r="K318" s="140"/>
      <c r="L318" s="111"/>
      <c r="M318" s="140"/>
      <c r="N318" s="111">
        <v>999</v>
      </c>
      <c r="O318" s="152"/>
      <c r="P318" s="137">
        <f t="shared" si="4"/>
        <v>0</v>
      </c>
      <c r="S318" s="93">
        <v>902</v>
      </c>
    </row>
    <row r="319" spans="1:19" s="95" customFormat="1" ht="25.5" customHeight="1">
      <c r="A319" s="119">
        <v>94</v>
      </c>
      <c r="B319" s="120"/>
      <c r="C319" s="122" t="s">
        <v>163</v>
      </c>
      <c r="D319" s="121"/>
      <c r="E319" s="141">
        <f>SUM(E320+E323+E325)</f>
        <v>0</v>
      </c>
      <c r="F319" s="121"/>
      <c r="G319" s="141">
        <f>SUM(G320+G323+G325)</f>
        <v>0</v>
      </c>
      <c r="H319" s="121"/>
      <c r="I319" s="141">
        <f>SUM(I320+I323+I325)</f>
        <v>0</v>
      </c>
      <c r="J319" s="121"/>
      <c r="K319" s="141">
        <f>SUM(K320+K323+K325)</f>
        <v>0</v>
      </c>
      <c r="L319" s="121"/>
      <c r="M319" s="141">
        <f>SUM(M320+M323+M325)</f>
        <v>0</v>
      </c>
      <c r="N319" s="121"/>
      <c r="O319" s="141">
        <f>SUM(O320+O323+O325)</f>
        <v>1500</v>
      </c>
      <c r="P319" s="147">
        <f t="shared" si="4"/>
        <v>1500</v>
      </c>
      <c r="S319" s="156">
        <v>903</v>
      </c>
    </row>
    <row r="320" spans="1:19" s="93" customFormat="1" ht="25.5" customHeight="1">
      <c r="A320" s="104"/>
      <c r="B320" s="105">
        <v>94100</v>
      </c>
      <c r="C320" s="129" t="s">
        <v>376</v>
      </c>
      <c r="D320" s="107"/>
      <c r="E320" s="139">
        <f>SUM(E321:E322)</f>
        <v>0</v>
      </c>
      <c r="F320" s="107"/>
      <c r="G320" s="139">
        <f>SUM(G321:G322)</f>
        <v>0</v>
      </c>
      <c r="H320" s="107"/>
      <c r="I320" s="139">
        <f>SUM(I321:I322)</f>
        <v>0</v>
      </c>
      <c r="J320" s="107"/>
      <c r="K320" s="139">
        <f>SUM(K321:K322)</f>
        <v>0</v>
      </c>
      <c r="L320" s="107"/>
      <c r="M320" s="139">
        <f>SUM(M321:M322)</f>
        <v>0</v>
      </c>
      <c r="N320" s="107"/>
      <c r="O320" s="139">
        <f>SUM(O321:O322)</f>
        <v>1500</v>
      </c>
      <c r="P320" s="147">
        <f t="shared" si="4"/>
        <v>1500</v>
      </c>
    </row>
    <row r="321" spans="1:19" s="93" customFormat="1" ht="25.5" customHeight="1">
      <c r="A321" s="108"/>
      <c r="B321" s="109">
        <v>94101</v>
      </c>
      <c r="C321" s="115" t="s">
        <v>1154</v>
      </c>
      <c r="D321" s="111"/>
      <c r="E321" s="140"/>
      <c r="F321" s="111"/>
      <c r="G321" s="140"/>
      <c r="H321" s="111"/>
      <c r="I321" s="140"/>
      <c r="J321" s="111"/>
      <c r="K321" s="140"/>
      <c r="L321" s="111"/>
      <c r="M321" s="140"/>
      <c r="N321" s="153"/>
      <c r="O321" s="152"/>
      <c r="P321" s="137">
        <f t="shared" si="4"/>
        <v>0</v>
      </c>
      <c r="S321" s="93">
        <v>901</v>
      </c>
    </row>
    <row r="322" spans="1:19" s="93" customFormat="1" ht="25.5" customHeight="1">
      <c r="A322" s="108"/>
      <c r="B322" s="109">
        <v>94102</v>
      </c>
      <c r="C322" s="115" t="s">
        <v>1155</v>
      </c>
      <c r="D322" s="111"/>
      <c r="E322" s="140"/>
      <c r="F322" s="111"/>
      <c r="G322" s="140"/>
      <c r="H322" s="111"/>
      <c r="I322" s="140"/>
      <c r="J322" s="111"/>
      <c r="K322" s="140"/>
      <c r="L322" s="111"/>
      <c r="M322" s="140"/>
      <c r="N322" s="153">
        <v>999</v>
      </c>
      <c r="O322" s="152">
        <v>1500</v>
      </c>
      <c r="P322" s="137">
        <f t="shared" si="4"/>
        <v>1500</v>
      </c>
      <c r="S322" s="93">
        <v>904</v>
      </c>
    </row>
    <row r="323" spans="1:19" s="93" customFormat="1" ht="25.5" customHeight="1">
      <c r="A323" s="104"/>
      <c r="B323" s="105">
        <v>94200</v>
      </c>
      <c r="C323" s="131" t="s">
        <v>375</v>
      </c>
      <c r="D323" s="107"/>
      <c r="E323" s="139">
        <f>SUM(E324)</f>
        <v>0</v>
      </c>
      <c r="F323" s="107"/>
      <c r="G323" s="139">
        <f>SUM(G324)</f>
        <v>0</v>
      </c>
      <c r="H323" s="107"/>
      <c r="I323" s="139">
        <f>SUM(I324)</f>
        <v>0</v>
      </c>
      <c r="J323" s="107"/>
      <c r="K323" s="139">
        <f>SUM(K324)</f>
        <v>0</v>
      </c>
      <c r="L323" s="107"/>
      <c r="M323" s="139">
        <f>SUM(M324)</f>
        <v>0</v>
      </c>
      <c r="N323" s="107"/>
      <c r="O323" s="139">
        <f>SUM(O324)</f>
        <v>0</v>
      </c>
      <c r="P323" s="147">
        <f t="shared" si="4"/>
        <v>0</v>
      </c>
      <c r="S323" s="93">
        <v>999</v>
      </c>
    </row>
    <row r="324" spans="1:19" s="93" customFormat="1" ht="25.5" customHeight="1">
      <c r="A324" s="108"/>
      <c r="B324" s="109">
        <v>94201</v>
      </c>
      <c r="C324" s="115" t="s">
        <v>375</v>
      </c>
      <c r="D324" s="111"/>
      <c r="E324" s="140"/>
      <c r="F324" s="111"/>
      <c r="G324" s="140"/>
      <c r="H324" s="111"/>
      <c r="I324" s="140"/>
      <c r="J324" s="111"/>
      <c r="K324" s="140"/>
      <c r="L324" s="111"/>
      <c r="M324" s="140"/>
      <c r="N324" s="111">
        <v>999</v>
      </c>
      <c r="O324" s="152"/>
      <c r="P324" s="137">
        <f t="shared" si="4"/>
        <v>0</v>
      </c>
    </row>
    <row r="325" spans="1:19" s="93" customFormat="1" ht="25.5" customHeight="1">
      <c r="A325" s="104"/>
      <c r="B325" s="105">
        <v>94300</v>
      </c>
      <c r="C325" s="131" t="s">
        <v>374</v>
      </c>
      <c r="D325" s="107"/>
      <c r="E325" s="139">
        <f>SUM(E326)</f>
        <v>0</v>
      </c>
      <c r="F325" s="107"/>
      <c r="G325" s="139">
        <f>SUM(G326)</f>
        <v>0</v>
      </c>
      <c r="H325" s="107"/>
      <c r="I325" s="139">
        <f>SUM(I326)</f>
        <v>0</v>
      </c>
      <c r="J325" s="107"/>
      <c r="K325" s="139">
        <f>SUM(K326)</f>
        <v>0</v>
      </c>
      <c r="L325" s="107"/>
      <c r="M325" s="139">
        <f>SUM(M326)</f>
        <v>0</v>
      </c>
      <c r="N325" s="107"/>
      <c r="O325" s="139">
        <f>SUM(O326)</f>
        <v>0</v>
      </c>
      <c r="P325" s="147">
        <f t="shared" si="4"/>
        <v>0</v>
      </c>
    </row>
    <row r="326" spans="1:19" s="93" customFormat="1" ht="25.5" customHeight="1">
      <c r="A326" s="108"/>
      <c r="B326" s="109">
        <v>94301</v>
      </c>
      <c r="C326" s="115" t="s">
        <v>374</v>
      </c>
      <c r="D326" s="111"/>
      <c r="E326" s="140"/>
      <c r="F326" s="111"/>
      <c r="G326" s="140"/>
      <c r="H326" s="111"/>
      <c r="I326" s="140"/>
      <c r="J326" s="111"/>
      <c r="K326" s="140"/>
      <c r="L326" s="111"/>
      <c r="M326" s="140"/>
      <c r="N326" s="111">
        <v>999</v>
      </c>
      <c r="O326" s="152"/>
      <c r="P326" s="137">
        <f t="shared" si="4"/>
        <v>0</v>
      </c>
    </row>
    <row r="327" spans="1:19" s="95" customFormat="1" ht="25.5" customHeight="1">
      <c r="A327" s="119">
        <v>95</v>
      </c>
      <c r="B327" s="120"/>
      <c r="C327" s="122" t="s">
        <v>167</v>
      </c>
      <c r="D327" s="121"/>
      <c r="E327" s="141"/>
      <c r="F327" s="121"/>
      <c r="G327" s="141"/>
      <c r="H327" s="121"/>
      <c r="I327" s="141"/>
      <c r="J327" s="121"/>
      <c r="K327" s="141"/>
      <c r="L327" s="121"/>
      <c r="M327" s="141"/>
      <c r="N327" s="121"/>
      <c r="O327" s="141"/>
      <c r="P327" s="147">
        <f t="shared" ref="P327:P340" si="5">SUM(E327+G327+I327+K327+M327+O327)</f>
        <v>0</v>
      </c>
    </row>
    <row r="328" spans="1:19" s="95" customFormat="1" ht="25.5" customHeight="1">
      <c r="A328" s="119">
        <v>96</v>
      </c>
      <c r="B328" s="120"/>
      <c r="C328" s="122" t="s">
        <v>351</v>
      </c>
      <c r="D328" s="121"/>
      <c r="E328" s="141">
        <f>E329</f>
        <v>0</v>
      </c>
      <c r="F328" s="121"/>
      <c r="G328" s="141">
        <f>G329</f>
        <v>0</v>
      </c>
      <c r="H328" s="121"/>
      <c r="I328" s="141">
        <f>I329</f>
        <v>0</v>
      </c>
      <c r="J328" s="121"/>
      <c r="K328" s="141">
        <f>K329</f>
        <v>0</v>
      </c>
      <c r="L328" s="121"/>
      <c r="M328" s="141">
        <f>M329</f>
        <v>0</v>
      </c>
      <c r="N328" s="121"/>
      <c r="O328" s="141">
        <f>O329</f>
        <v>0</v>
      </c>
      <c r="P328" s="147">
        <f t="shared" si="5"/>
        <v>0</v>
      </c>
    </row>
    <row r="329" spans="1:19" s="95" customFormat="1" ht="25.5" customHeight="1">
      <c r="A329" s="132"/>
      <c r="B329" s="133">
        <v>96100</v>
      </c>
      <c r="C329" s="131" t="s">
        <v>1342</v>
      </c>
      <c r="D329" s="134"/>
      <c r="E329" s="142">
        <f>SUM(E330:E332)</f>
        <v>0</v>
      </c>
      <c r="F329" s="134"/>
      <c r="G329" s="142">
        <f>SUM(G330:G332)</f>
        <v>0</v>
      </c>
      <c r="H329" s="134"/>
      <c r="I329" s="142">
        <f>SUM(I330:I332)</f>
        <v>0</v>
      </c>
      <c r="J329" s="134"/>
      <c r="K329" s="142">
        <f>SUM(K330:K332)</f>
        <v>0</v>
      </c>
      <c r="L329" s="134"/>
      <c r="M329" s="142">
        <f>SUM(M330:M332)</f>
        <v>0</v>
      </c>
      <c r="N329" s="134"/>
      <c r="O329" s="142">
        <f>SUM(O330:O332)</f>
        <v>0</v>
      </c>
      <c r="P329" s="147">
        <f t="shared" si="5"/>
        <v>0</v>
      </c>
    </row>
    <row r="330" spans="1:19" s="95" customFormat="1" ht="25.5" customHeight="1">
      <c r="A330" s="112"/>
      <c r="B330" s="116">
        <v>96101</v>
      </c>
      <c r="C330" s="115" t="s">
        <v>1152</v>
      </c>
      <c r="D330" s="111"/>
      <c r="E330" s="143"/>
      <c r="F330" s="113"/>
      <c r="G330" s="143"/>
      <c r="H330" s="113"/>
      <c r="I330" s="143"/>
      <c r="J330" s="113"/>
      <c r="K330" s="143"/>
      <c r="L330" s="113"/>
      <c r="M330" s="143"/>
      <c r="N330" s="159">
        <v>999</v>
      </c>
      <c r="O330" s="152"/>
      <c r="P330" s="137">
        <f t="shared" si="5"/>
        <v>0</v>
      </c>
    </row>
    <row r="331" spans="1:19" s="95" customFormat="1" ht="25.5" customHeight="1">
      <c r="A331" s="112"/>
      <c r="B331" s="116">
        <v>96102</v>
      </c>
      <c r="C331" s="115" t="s">
        <v>1153</v>
      </c>
      <c r="D331" s="111"/>
      <c r="E331" s="143"/>
      <c r="F331" s="113"/>
      <c r="G331" s="143"/>
      <c r="H331" s="113"/>
      <c r="I331" s="143"/>
      <c r="J331" s="113"/>
      <c r="K331" s="143"/>
      <c r="L331" s="113"/>
      <c r="M331" s="143"/>
      <c r="N331" s="159">
        <v>999</v>
      </c>
      <c r="O331" s="152"/>
      <c r="P331" s="137">
        <f t="shared" si="5"/>
        <v>0</v>
      </c>
    </row>
    <row r="332" spans="1:19" s="95" customFormat="1" ht="25.5" customHeight="1">
      <c r="A332" s="112"/>
      <c r="B332" s="116">
        <v>96103</v>
      </c>
      <c r="C332" s="115" t="s">
        <v>725</v>
      </c>
      <c r="D332" s="111"/>
      <c r="E332" s="143"/>
      <c r="F332" s="113"/>
      <c r="G332" s="143"/>
      <c r="H332" s="113"/>
      <c r="I332" s="143"/>
      <c r="J332" s="113"/>
      <c r="K332" s="143"/>
      <c r="L332" s="113"/>
      <c r="M332" s="143"/>
      <c r="N332" s="159">
        <v>999</v>
      </c>
      <c r="O332" s="152"/>
      <c r="P332" s="137">
        <f t="shared" si="5"/>
        <v>0</v>
      </c>
    </row>
    <row r="333" spans="1:19" s="95" customFormat="1" ht="25.5" customHeight="1">
      <c r="A333" s="126">
        <v>0</v>
      </c>
      <c r="B333" s="127"/>
      <c r="C333" s="125" t="s">
        <v>1149</v>
      </c>
      <c r="D333" s="128"/>
      <c r="E333" s="144">
        <f>E334+E340</f>
        <v>0</v>
      </c>
      <c r="F333" s="128"/>
      <c r="G333" s="144">
        <f>G334+G340</f>
        <v>0</v>
      </c>
      <c r="H333" s="128"/>
      <c r="I333" s="144">
        <f>I334+I340</f>
        <v>0</v>
      </c>
      <c r="J333" s="128"/>
      <c r="K333" s="144">
        <f>K334+K340</f>
        <v>0</v>
      </c>
      <c r="L333" s="128"/>
      <c r="M333" s="144">
        <f>M334+M340</f>
        <v>0</v>
      </c>
      <c r="N333" s="128"/>
      <c r="O333" s="144">
        <f>O334+O340</f>
        <v>0</v>
      </c>
      <c r="P333" s="147">
        <f t="shared" si="5"/>
        <v>0</v>
      </c>
    </row>
    <row r="334" spans="1:19" s="95" customFormat="1" ht="25.5" customHeight="1">
      <c r="A334" s="123">
        <v>1</v>
      </c>
      <c r="B334" s="120"/>
      <c r="C334" s="122" t="s">
        <v>1150</v>
      </c>
      <c r="D334" s="121"/>
      <c r="E334" s="141">
        <f>E335</f>
        <v>0</v>
      </c>
      <c r="F334" s="121"/>
      <c r="G334" s="141">
        <f>G335</f>
        <v>0</v>
      </c>
      <c r="H334" s="121"/>
      <c r="I334" s="141">
        <f>I335</f>
        <v>0</v>
      </c>
      <c r="J334" s="121"/>
      <c r="K334" s="141">
        <f>K335</f>
        <v>0</v>
      </c>
      <c r="L334" s="121"/>
      <c r="M334" s="141">
        <f>M335</f>
        <v>0</v>
      </c>
      <c r="N334" s="121"/>
      <c r="O334" s="141">
        <f>O335</f>
        <v>0</v>
      </c>
      <c r="P334" s="147">
        <f t="shared" si="5"/>
        <v>0</v>
      </c>
    </row>
    <row r="335" spans="1:19" s="93" customFormat="1" ht="25.5" customHeight="1">
      <c r="A335" s="104"/>
      <c r="B335" s="136">
        <v>1100</v>
      </c>
      <c r="C335" s="129" t="s">
        <v>373</v>
      </c>
      <c r="D335" s="107"/>
      <c r="E335" s="139">
        <f>SUM(E336:E339)</f>
        <v>0</v>
      </c>
      <c r="F335" s="107"/>
      <c r="G335" s="139">
        <f>SUM(G336:G339)</f>
        <v>0</v>
      </c>
      <c r="H335" s="107"/>
      <c r="I335" s="139">
        <f>SUM(I336:I339)</f>
        <v>0</v>
      </c>
      <c r="J335" s="107"/>
      <c r="K335" s="139">
        <f>SUM(K336:K339)</f>
        <v>0</v>
      </c>
      <c r="L335" s="107"/>
      <c r="M335" s="139">
        <f>SUM(M336:M339)</f>
        <v>0</v>
      </c>
      <c r="N335" s="107"/>
      <c r="O335" s="139">
        <f>SUM(O336:O339)</f>
        <v>0</v>
      </c>
      <c r="P335" s="147">
        <f t="shared" si="5"/>
        <v>0</v>
      </c>
    </row>
    <row r="336" spans="1:19" s="93" customFormat="1" ht="25.5" customHeight="1">
      <c r="A336" s="108"/>
      <c r="B336" s="117">
        <v>1101</v>
      </c>
      <c r="C336" s="115" t="s">
        <v>372</v>
      </c>
      <c r="D336" s="111"/>
      <c r="E336" s="140"/>
      <c r="F336" s="111"/>
      <c r="G336" s="140"/>
      <c r="H336" s="111"/>
      <c r="I336" s="140"/>
      <c r="J336" s="111"/>
      <c r="K336" s="140"/>
      <c r="L336" s="111">
        <v>501</v>
      </c>
      <c r="M336" s="152"/>
      <c r="N336" s="111"/>
      <c r="O336" s="140"/>
      <c r="P336" s="137">
        <f t="shared" si="5"/>
        <v>0</v>
      </c>
    </row>
    <row r="337" spans="1:16" s="93" customFormat="1" ht="25.5" customHeight="1">
      <c r="A337" s="108"/>
      <c r="B337" s="117">
        <v>1102</v>
      </c>
      <c r="C337" s="115" t="s">
        <v>234</v>
      </c>
      <c r="D337" s="111"/>
      <c r="E337" s="140"/>
      <c r="F337" s="111"/>
      <c r="G337" s="140"/>
      <c r="H337" s="111"/>
      <c r="I337" s="140"/>
      <c r="J337" s="111"/>
      <c r="K337" s="140"/>
      <c r="L337" s="111">
        <v>599</v>
      </c>
      <c r="M337" s="152"/>
      <c r="N337" s="111"/>
      <c r="O337" s="140"/>
      <c r="P337" s="137">
        <f t="shared" si="5"/>
        <v>0</v>
      </c>
    </row>
    <row r="338" spans="1:16" s="93" customFormat="1" ht="25.5" customHeight="1">
      <c r="A338" s="108"/>
      <c r="B338" s="117">
        <v>1103</v>
      </c>
      <c r="C338" s="115" t="s">
        <v>371</v>
      </c>
      <c r="D338" s="111"/>
      <c r="E338" s="140"/>
      <c r="F338" s="111"/>
      <c r="G338" s="140"/>
      <c r="H338" s="111"/>
      <c r="I338" s="140"/>
      <c r="J338" s="111"/>
      <c r="K338" s="140"/>
      <c r="L338" s="111">
        <v>502</v>
      </c>
      <c r="M338" s="152"/>
      <c r="N338" s="111"/>
      <c r="O338" s="140"/>
      <c r="P338" s="137">
        <f t="shared" si="5"/>
        <v>0</v>
      </c>
    </row>
    <row r="339" spans="1:16" s="93" customFormat="1" ht="25.5" customHeight="1">
      <c r="A339" s="108"/>
      <c r="B339" s="117">
        <v>1104</v>
      </c>
      <c r="C339" s="115" t="s">
        <v>370</v>
      </c>
      <c r="D339" s="111"/>
      <c r="E339" s="140"/>
      <c r="F339" s="111"/>
      <c r="G339" s="140"/>
      <c r="H339" s="111"/>
      <c r="I339" s="140"/>
      <c r="J339" s="111"/>
      <c r="K339" s="140"/>
      <c r="L339" s="111">
        <v>503</v>
      </c>
      <c r="M339" s="152"/>
      <c r="N339" s="111"/>
      <c r="O339" s="140"/>
      <c r="P339" s="137">
        <f t="shared" si="5"/>
        <v>0</v>
      </c>
    </row>
    <row r="340" spans="1:16" s="95" customFormat="1" ht="25.5" customHeight="1">
      <c r="A340" s="123">
        <v>2</v>
      </c>
      <c r="B340" s="120"/>
      <c r="C340" s="122" t="s">
        <v>1151</v>
      </c>
      <c r="D340" s="121"/>
      <c r="E340" s="141"/>
      <c r="F340" s="121"/>
      <c r="G340" s="141"/>
      <c r="H340" s="121"/>
      <c r="I340" s="141"/>
      <c r="J340" s="121"/>
      <c r="K340" s="141"/>
      <c r="L340" s="121"/>
      <c r="M340" s="141"/>
      <c r="N340" s="121"/>
      <c r="O340" s="141"/>
      <c r="P340" s="147">
        <f t="shared" si="5"/>
        <v>0</v>
      </c>
    </row>
    <row r="341" spans="1:16" s="275" customFormat="1" ht="25.5" customHeight="1">
      <c r="A341" s="616" t="s">
        <v>1158</v>
      </c>
      <c r="B341" s="616"/>
      <c r="C341" s="616"/>
      <c r="D341" s="612">
        <f>E4+E57+E63+E68+E210+E260+E290+E294+E310+E333</f>
        <v>280000</v>
      </c>
      <c r="E341" s="613"/>
      <c r="F341" s="612">
        <f>G4+G57+G63+G68+G210+G260+G290+G294+G310+G333</f>
        <v>0</v>
      </c>
      <c r="G341" s="613"/>
      <c r="H341" s="612">
        <f>I4+I57+I63+I68+I210+I260+I290+I294+I310+I333</f>
        <v>0</v>
      </c>
      <c r="I341" s="613"/>
      <c r="J341" s="612">
        <f>K4+K57+K63+K68+K210+K260+K290+K294+K310+K333</f>
        <v>0</v>
      </c>
      <c r="K341" s="613"/>
      <c r="L341" s="612">
        <f>M4+M57+M63+M68+M210+M260+M290+M294+M310+M333</f>
        <v>0</v>
      </c>
      <c r="M341" s="613"/>
      <c r="N341" s="612">
        <f>O4+O57+O63+O68+O210+O260+O290+O294+O310+O333</f>
        <v>2645600</v>
      </c>
      <c r="O341" s="613"/>
      <c r="P341" s="274">
        <f>P4+P57+P63+P68+P210+P260+P290+P294+P310+P333</f>
        <v>2925600</v>
      </c>
    </row>
    <row r="342" spans="1:16" s="1" customFormat="1" hidden="1">
      <c r="A342" s="88"/>
      <c r="B342" s="90"/>
      <c r="C342" s="91"/>
      <c r="E342" s="145"/>
      <c r="G342" s="145"/>
      <c r="I342" s="145"/>
      <c r="K342" s="145"/>
      <c r="M342" s="145"/>
      <c r="O342" s="145"/>
      <c r="P342" s="145"/>
    </row>
    <row r="343" spans="1:16" s="1" customFormat="1" hidden="1">
      <c r="A343" s="88"/>
      <c r="B343" s="90"/>
      <c r="C343" s="91"/>
      <c r="E343" s="145"/>
      <c r="G343" s="145"/>
      <c r="I343" s="145"/>
      <c r="K343" s="145"/>
      <c r="M343" s="145"/>
      <c r="O343" s="145"/>
      <c r="P343" s="145"/>
    </row>
    <row r="344" spans="1:16" s="1" customFormat="1" hidden="1">
      <c r="A344" s="88"/>
      <c r="B344" s="90"/>
      <c r="C344" s="91"/>
      <c r="E344" s="145"/>
      <c r="G344" s="145"/>
      <c r="I344" s="145"/>
      <c r="K344" s="145"/>
      <c r="M344" s="145"/>
      <c r="O344" s="145"/>
      <c r="P344" s="145"/>
    </row>
    <row r="345" spans="1:16" s="1" customFormat="1" hidden="1">
      <c r="A345" s="88"/>
      <c r="B345" s="90"/>
      <c r="C345" s="247" t="s">
        <v>1272</v>
      </c>
      <c r="D345" s="445"/>
      <c r="E345" s="145"/>
      <c r="G345" s="145"/>
      <c r="I345" s="145"/>
      <c r="K345" s="145"/>
      <c r="M345" s="145"/>
      <c r="O345" s="145"/>
      <c r="P345" s="145"/>
    </row>
    <row r="346" spans="1:16" s="1" customFormat="1" hidden="1">
      <c r="B346" s="245">
        <v>1</v>
      </c>
      <c r="C346" s="243" t="s">
        <v>604</v>
      </c>
      <c r="D346" s="445">
        <f>P4</f>
        <v>0</v>
      </c>
      <c r="E346" s="447">
        <f>D346/$D$356</f>
        <v>0</v>
      </c>
      <c r="G346" s="373">
        <v>11100</v>
      </c>
      <c r="I346" s="145">
        <f>E6</f>
        <v>0</v>
      </c>
      <c r="K346" s="145"/>
      <c r="M346" s="145"/>
      <c r="O346" s="145"/>
      <c r="P346" s="145"/>
    </row>
    <row r="347" spans="1:16" s="1" customFormat="1" hidden="1">
      <c r="B347" s="245">
        <v>2</v>
      </c>
      <c r="C347" s="243" t="s">
        <v>576</v>
      </c>
      <c r="D347" s="445">
        <f>P57</f>
        <v>0</v>
      </c>
      <c r="E347" s="447">
        <f t="shared" ref="E347:E355" si="6">D347/$D$356</f>
        <v>0</v>
      </c>
      <c r="G347" s="373">
        <v>12100</v>
      </c>
      <c r="I347" s="145">
        <f>E23</f>
        <v>0</v>
      </c>
      <c r="K347" s="145"/>
      <c r="M347" s="145"/>
      <c r="O347" s="145"/>
      <c r="P347" s="145"/>
    </row>
    <row r="348" spans="1:16" s="1" customFormat="1" hidden="1">
      <c r="B348" s="245">
        <v>3</v>
      </c>
      <c r="C348" s="243" t="s">
        <v>571</v>
      </c>
      <c r="D348" s="445">
        <f>P63</f>
        <v>0</v>
      </c>
      <c r="E348" s="447">
        <f t="shared" si="6"/>
        <v>0</v>
      </c>
      <c r="G348" s="373">
        <v>12200</v>
      </c>
      <c r="I348" s="145">
        <f>E26</f>
        <v>0</v>
      </c>
      <c r="K348" s="145"/>
      <c r="M348" s="145"/>
      <c r="O348" s="145"/>
      <c r="P348" s="145"/>
    </row>
    <row r="349" spans="1:16" s="1" customFormat="1" hidden="1">
      <c r="B349" s="245">
        <v>4</v>
      </c>
      <c r="C349" s="243" t="s">
        <v>563</v>
      </c>
      <c r="D349" s="445">
        <f>P68</f>
        <v>0</v>
      </c>
      <c r="E349" s="447">
        <f t="shared" si="6"/>
        <v>0</v>
      </c>
      <c r="G349" s="373">
        <v>12300</v>
      </c>
      <c r="I349" s="145">
        <f>E31</f>
        <v>0</v>
      </c>
      <c r="K349" s="145"/>
      <c r="M349" s="145"/>
      <c r="O349" s="145"/>
      <c r="P349" s="145"/>
    </row>
    <row r="350" spans="1:16" s="1" customFormat="1" hidden="1">
      <c r="B350" s="245">
        <v>5</v>
      </c>
      <c r="C350" s="243" t="s">
        <v>1139</v>
      </c>
      <c r="D350" s="445">
        <f>P210</f>
        <v>0</v>
      </c>
      <c r="E350" s="447">
        <f t="shared" si="6"/>
        <v>0</v>
      </c>
      <c r="G350" s="373">
        <v>17100</v>
      </c>
      <c r="I350" s="145">
        <f>E40</f>
        <v>0</v>
      </c>
      <c r="K350" s="145"/>
      <c r="M350" s="145"/>
      <c r="O350" s="145"/>
      <c r="P350" s="145"/>
    </row>
    <row r="351" spans="1:16" s="1" customFormat="1" hidden="1">
      <c r="B351" s="245">
        <v>6</v>
      </c>
      <c r="C351" s="243" t="s">
        <v>1141</v>
      </c>
      <c r="D351" s="445">
        <f>P260</f>
        <v>862500</v>
      </c>
      <c r="E351" s="447">
        <f t="shared" si="6"/>
        <v>0.294811320754717</v>
      </c>
      <c r="G351" s="373">
        <v>43100</v>
      </c>
      <c r="I351" s="145">
        <f>E72</f>
        <v>0</v>
      </c>
      <c r="K351" s="145"/>
      <c r="M351" s="145"/>
      <c r="O351" s="145"/>
      <c r="P351" s="145"/>
    </row>
    <row r="352" spans="1:16" s="1" customFormat="1" hidden="1">
      <c r="B352" s="245">
        <v>7</v>
      </c>
      <c r="C352" s="243" t="s">
        <v>1224</v>
      </c>
      <c r="D352" s="445">
        <f>P290</f>
        <v>0</v>
      </c>
      <c r="E352" s="447">
        <f t="shared" si="6"/>
        <v>0</v>
      </c>
      <c r="G352" s="373">
        <v>43200</v>
      </c>
      <c r="I352" s="145">
        <f>E76</f>
        <v>0</v>
      </c>
      <c r="K352" s="145"/>
      <c r="M352" s="145"/>
      <c r="O352" s="145"/>
      <c r="P352" s="145"/>
    </row>
    <row r="353" spans="1:16" s="1" customFormat="1" hidden="1">
      <c r="B353" s="245">
        <v>8</v>
      </c>
      <c r="C353" s="243" t="s">
        <v>258</v>
      </c>
      <c r="D353" s="445">
        <f>P294</f>
        <v>0</v>
      </c>
      <c r="E353" s="447">
        <f t="shared" si="6"/>
        <v>0</v>
      </c>
      <c r="G353" s="373">
        <v>44100</v>
      </c>
      <c r="I353" s="145">
        <f>E142</f>
        <v>0</v>
      </c>
      <c r="K353" s="145"/>
      <c r="M353" s="145"/>
      <c r="O353" s="145"/>
      <c r="P353" s="145"/>
    </row>
    <row r="354" spans="1:16" s="1" customFormat="1" hidden="1">
      <c r="B354" s="245">
        <v>9</v>
      </c>
      <c r="C354" s="243" t="s">
        <v>354</v>
      </c>
      <c r="D354" s="445">
        <f>P310</f>
        <v>2063100</v>
      </c>
      <c r="E354" s="447">
        <f t="shared" si="6"/>
        <v>0.70518867924528306</v>
      </c>
      <c r="G354" s="373">
        <v>44200</v>
      </c>
      <c r="I354" s="145">
        <f>E160</f>
        <v>0</v>
      </c>
      <c r="K354" s="145"/>
      <c r="M354" s="145"/>
      <c r="O354" s="145"/>
      <c r="P354" s="145"/>
    </row>
    <row r="355" spans="1:16" s="1" customFormat="1" hidden="1">
      <c r="B355" s="245">
        <v>0</v>
      </c>
      <c r="C355" s="243" t="s">
        <v>1149</v>
      </c>
      <c r="D355" s="445">
        <f>P333</f>
        <v>0</v>
      </c>
      <c r="E355" s="447">
        <f t="shared" si="6"/>
        <v>0</v>
      </c>
      <c r="G355" s="373">
        <v>44300</v>
      </c>
      <c r="I355" s="145">
        <f>E171</f>
        <v>0</v>
      </c>
      <c r="K355" s="145"/>
      <c r="M355" s="145"/>
      <c r="O355" s="145"/>
      <c r="P355" s="145"/>
    </row>
    <row r="356" spans="1:16" s="1" customFormat="1" hidden="1">
      <c r="B356" s="245"/>
      <c r="C356" s="243"/>
      <c r="D356" s="445">
        <f>SUM(D346:D355)</f>
        <v>2925600</v>
      </c>
      <c r="G356" s="373">
        <v>45100</v>
      </c>
      <c r="I356" s="145">
        <f>E197</f>
        <v>0</v>
      </c>
      <c r="K356" s="145"/>
      <c r="M356" s="145"/>
      <c r="O356" s="145"/>
      <c r="P356" s="145"/>
    </row>
    <row r="357" spans="1:16" s="1" customFormat="1" hidden="1">
      <c r="A357" s="88"/>
      <c r="B357" s="90"/>
      <c r="C357" s="91"/>
      <c r="D357" s="445"/>
      <c r="E357" s="145"/>
      <c r="G357" s="373">
        <v>61100</v>
      </c>
      <c r="I357" s="145">
        <f>E262</f>
        <v>0</v>
      </c>
      <c r="K357" s="145"/>
      <c r="M357" s="145"/>
      <c r="O357" s="145"/>
      <c r="P357" s="145"/>
    </row>
    <row r="358" spans="1:16" s="1" customFormat="1" hidden="1">
      <c r="A358" s="88"/>
      <c r="B358" s="90"/>
      <c r="C358" s="247" t="s">
        <v>1273</v>
      </c>
      <c r="D358" s="445"/>
      <c r="E358" s="145"/>
      <c r="G358" s="373">
        <v>81100</v>
      </c>
      <c r="I358" s="145">
        <f>E296</f>
        <v>0</v>
      </c>
      <c r="K358" s="145"/>
      <c r="M358" s="145"/>
      <c r="O358" s="145"/>
      <c r="P358" s="145"/>
    </row>
    <row r="359" spans="1:16" s="1" customFormat="1" hidden="1">
      <c r="A359" s="88"/>
      <c r="B359" s="245">
        <v>1</v>
      </c>
      <c r="C359" s="243" t="s">
        <v>604</v>
      </c>
      <c r="D359" s="445">
        <f>D346</f>
        <v>0</v>
      </c>
      <c r="E359" s="447">
        <f>D359/$D$366</f>
        <v>0</v>
      </c>
      <c r="G359" s="373">
        <v>82100</v>
      </c>
      <c r="I359" s="145">
        <f>G300</f>
        <v>0</v>
      </c>
      <c r="K359" s="145"/>
      <c r="M359" s="145"/>
      <c r="O359" s="145"/>
      <c r="P359" s="145"/>
    </row>
    <row r="360" spans="1:16" s="1" customFormat="1" hidden="1">
      <c r="A360" s="88"/>
      <c r="B360" s="245">
        <v>2</v>
      </c>
      <c r="C360" s="243" t="s">
        <v>1271</v>
      </c>
      <c r="D360" s="445">
        <f>SUM(D347:D348)</f>
        <v>0</v>
      </c>
      <c r="E360" s="447">
        <f t="shared" ref="E360:E365" si="7">D360/$D$366</f>
        <v>0</v>
      </c>
      <c r="G360" s="145"/>
      <c r="I360" s="145"/>
      <c r="K360" s="145"/>
      <c r="M360" s="145"/>
      <c r="O360" s="145"/>
      <c r="P360" s="145"/>
    </row>
    <row r="361" spans="1:16" s="1" customFormat="1" hidden="1">
      <c r="A361" s="88"/>
      <c r="B361" s="245">
        <v>3</v>
      </c>
      <c r="C361" s="243" t="s">
        <v>563</v>
      </c>
      <c r="D361" s="445">
        <f>D349</f>
        <v>0</v>
      </c>
      <c r="E361" s="447">
        <f t="shared" si="7"/>
        <v>0</v>
      </c>
      <c r="G361" s="145"/>
      <c r="I361" s="145"/>
      <c r="K361" s="145"/>
      <c r="M361" s="145"/>
      <c r="O361" s="145"/>
      <c r="P361" s="145"/>
    </row>
    <row r="362" spans="1:16" s="1" customFormat="1" hidden="1">
      <c r="A362" s="88"/>
      <c r="B362" s="245">
        <v>4</v>
      </c>
      <c r="C362" s="243" t="s">
        <v>1139</v>
      </c>
      <c r="D362" s="445">
        <f>D350+D352</f>
        <v>0</v>
      </c>
      <c r="E362" s="447">
        <f t="shared" si="7"/>
        <v>0</v>
      </c>
      <c r="G362" s="146"/>
      <c r="H362"/>
      <c r="I362" s="146"/>
      <c r="K362" s="145"/>
      <c r="M362" s="145"/>
      <c r="O362" s="145"/>
      <c r="P362" s="145"/>
    </row>
    <row r="363" spans="1:16" hidden="1">
      <c r="B363" s="244">
        <v>5</v>
      </c>
      <c r="C363" s="92" t="s">
        <v>1141</v>
      </c>
      <c r="D363" s="445">
        <f>D351+D354+D355</f>
        <v>2925600</v>
      </c>
      <c r="E363" s="447">
        <f t="shared" si="7"/>
        <v>1</v>
      </c>
    </row>
    <row r="364" spans="1:16" hidden="1">
      <c r="B364" s="244">
        <v>6</v>
      </c>
      <c r="C364" s="92" t="s">
        <v>259</v>
      </c>
      <c r="D364" s="445">
        <f>P295</f>
        <v>0</v>
      </c>
      <c r="E364" s="447">
        <f t="shared" si="7"/>
        <v>0</v>
      </c>
    </row>
    <row r="365" spans="1:16" hidden="1">
      <c r="B365" s="244">
        <v>7</v>
      </c>
      <c r="C365" s="92" t="s">
        <v>360</v>
      </c>
      <c r="D365" s="445">
        <f>P299</f>
        <v>0</v>
      </c>
      <c r="E365" s="447">
        <f t="shared" si="7"/>
        <v>0</v>
      </c>
    </row>
    <row r="366" spans="1:16" hidden="1">
      <c r="D366" s="446">
        <f>SUM(D359:D365)</f>
        <v>2925600</v>
      </c>
    </row>
    <row r="367" spans="1:16" hidden="1">
      <c r="C367" s="246" t="s">
        <v>1276</v>
      </c>
      <c r="D367" s="446"/>
    </row>
    <row r="368" spans="1:16" hidden="1">
      <c r="B368" s="244">
        <v>1</v>
      </c>
      <c r="C368" s="92" t="s">
        <v>1162</v>
      </c>
      <c r="D368" s="446">
        <f>D346+D347+D348+D349+D350+D351+D352</f>
        <v>862500</v>
      </c>
      <c r="E368" s="449">
        <f>D368/$D$371</f>
        <v>0.294811320754717</v>
      </c>
    </row>
    <row r="369" spans="2:8" ht="26.25" hidden="1">
      <c r="B369" s="244">
        <v>2</v>
      </c>
      <c r="C369" s="92" t="s">
        <v>1163</v>
      </c>
      <c r="D369" s="446">
        <f>D353+D354</f>
        <v>2063100</v>
      </c>
      <c r="E369" s="449">
        <f>D369/$D$371</f>
        <v>0.70518867924528306</v>
      </c>
    </row>
    <row r="370" spans="2:8" hidden="1">
      <c r="B370" s="244">
        <v>3</v>
      </c>
      <c r="C370" s="92" t="s">
        <v>1164</v>
      </c>
      <c r="D370" s="446">
        <f>D355</f>
        <v>0</v>
      </c>
      <c r="E370" s="449">
        <f>D370/$D$371</f>
        <v>0</v>
      </c>
    </row>
    <row r="371" spans="2:8" hidden="1">
      <c r="D371" s="446">
        <f>SUM(D368:D370)</f>
        <v>2925600</v>
      </c>
      <c r="E371" s="449">
        <f>SUM(E368:E370)</f>
        <v>1</v>
      </c>
    </row>
    <row r="372" spans="2:8" hidden="1">
      <c r="C372" s="246" t="s">
        <v>1277</v>
      </c>
      <c r="D372" s="446">
        <f>D373+D381+D412+D431+D440+D445</f>
        <v>2925600</v>
      </c>
      <c r="E372" s="449"/>
      <c r="G372" s="448">
        <f>D371-D372</f>
        <v>0</v>
      </c>
      <c r="H372" t="s">
        <v>1817</v>
      </c>
    </row>
    <row r="373" spans="2:8" hidden="1">
      <c r="B373" s="244">
        <v>100</v>
      </c>
      <c r="C373" s="92" t="s">
        <v>724</v>
      </c>
      <c r="D373" s="446">
        <f>SUM(D374:D380)</f>
        <v>280000</v>
      </c>
      <c r="E373" s="449">
        <f>D373/$D$372</f>
        <v>9.5706863549357396E-2</v>
      </c>
    </row>
    <row r="374" spans="2:8" hidden="1">
      <c r="B374" s="244">
        <v>101</v>
      </c>
      <c r="C374" s="92" t="s">
        <v>858</v>
      </c>
      <c r="D374" s="446">
        <f>SUMIF($D$4:$D$340,B374,$E$4:$E$340)</f>
        <v>280000</v>
      </c>
      <c r="E374" s="449"/>
    </row>
    <row r="375" spans="2:8" hidden="1">
      <c r="B375" s="244">
        <v>102</v>
      </c>
      <c r="C375" s="92" t="s">
        <v>538</v>
      </c>
      <c r="D375" s="446">
        <f t="shared" ref="D375:D380" si="8">SUMIF($D$4:$D$340,B375,$E$4:$E$340)</f>
        <v>0</v>
      </c>
      <c r="E375" s="449"/>
    </row>
    <row r="376" spans="2:8" hidden="1">
      <c r="B376" s="244">
        <v>103</v>
      </c>
      <c r="C376" s="92" t="s">
        <v>637</v>
      </c>
      <c r="D376" s="446">
        <f t="shared" si="8"/>
        <v>0</v>
      </c>
      <c r="E376" s="449"/>
    </row>
    <row r="377" spans="2:8" hidden="1">
      <c r="B377" s="244">
        <v>104</v>
      </c>
      <c r="C377" s="92" t="s">
        <v>934</v>
      </c>
      <c r="D377" s="446">
        <f t="shared" si="8"/>
        <v>0</v>
      </c>
      <c r="E377" s="449"/>
    </row>
    <row r="378" spans="2:8" hidden="1">
      <c r="B378" s="244">
        <v>105</v>
      </c>
      <c r="C378" s="92" t="s">
        <v>935</v>
      </c>
      <c r="D378" s="446">
        <f t="shared" si="8"/>
        <v>0</v>
      </c>
      <c r="E378" s="449"/>
    </row>
    <row r="379" spans="2:8" hidden="1">
      <c r="B379" s="244">
        <v>106</v>
      </c>
      <c r="C379" s="92" t="s">
        <v>905</v>
      </c>
      <c r="D379" s="446">
        <f t="shared" si="8"/>
        <v>0</v>
      </c>
      <c r="E379" s="449"/>
    </row>
    <row r="380" spans="2:8" hidden="1">
      <c r="B380" s="244">
        <v>199</v>
      </c>
      <c r="C380" s="92" t="s">
        <v>725</v>
      </c>
      <c r="D380" s="446">
        <f t="shared" si="8"/>
        <v>0</v>
      </c>
      <c r="E380" s="449"/>
    </row>
    <row r="381" spans="2:8" hidden="1">
      <c r="B381" s="244">
        <v>200</v>
      </c>
      <c r="C381" s="92" t="s">
        <v>360</v>
      </c>
      <c r="D381" s="446">
        <f>SUM(D382:D411)</f>
        <v>0</v>
      </c>
      <c r="E381" s="449">
        <f>D381/$D$372</f>
        <v>0</v>
      </c>
    </row>
    <row r="382" spans="2:8" hidden="1">
      <c r="B382" s="244">
        <v>201</v>
      </c>
      <c r="C382" s="92" t="s">
        <v>906</v>
      </c>
      <c r="D382" s="446">
        <f>SUMIF($F$4:$F$340,B382,$G$4:$G$340)</f>
        <v>0</v>
      </c>
      <c r="E382" s="449"/>
    </row>
    <row r="383" spans="2:8" hidden="1">
      <c r="B383" s="244">
        <v>202</v>
      </c>
      <c r="C383" s="92" t="s">
        <v>907</v>
      </c>
      <c r="D383" s="446">
        <f t="shared" ref="D383:D411" si="9">SUMIF($F$4:$F$340,B383,$G$4:$G$340)</f>
        <v>0</v>
      </c>
      <c r="E383" s="449"/>
    </row>
    <row r="384" spans="2:8" hidden="1">
      <c r="B384" s="244">
        <v>203</v>
      </c>
      <c r="C384" s="92" t="s">
        <v>908</v>
      </c>
      <c r="D384" s="446">
        <f t="shared" si="9"/>
        <v>0</v>
      </c>
      <c r="E384" s="449"/>
    </row>
    <row r="385" spans="2:5" hidden="1">
      <c r="B385" s="244">
        <v>204</v>
      </c>
      <c r="C385" s="92" t="s">
        <v>909</v>
      </c>
      <c r="D385" s="446">
        <f t="shared" si="9"/>
        <v>0</v>
      </c>
      <c r="E385" s="449"/>
    </row>
    <row r="386" spans="2:5" hidden="1">
      <c r="B386" s="244">
        <v>205</v>
      </c>
      <c r="C386" s="92" t="s">
        <v>910</v>
      </c>
      <c r="D386" s="446">
        <f t="shared" si="9"/>
        <v>0</v>
      </c>
      <c r="E386" s="449"/>
    </row>
    <row r="387" spans="2:5" hidden="1">
      <c r="B387" s="244">
        <v>206</v>
      </c>
      <c r="C387" s="92" t="s">
        <v>911</v>
      </c>
      <c r="D387" s="446">
        <f t="shared" si="9"/>
        <v>0</v>
      </c>
      <c r="E387" s="449"/>
    </row>
    <row r="388" spans="2:5" hidden="1">
      <c r="B388" s="244">
        <v>207</v>
      </c>
      <c r="C388" s="92" t="s">
        <v>912</v>
      </c>
      <c r="D388" s="446">
        <f t="shared" si="9"/>
        <v>0</v>
      </c>
      <c r="E388" s="449"/>
    </row>
    <row r="389" spans="2:5" hidden="1">
      <c r="B389" s="244">
        <v>208</v>
      </c>
      <c r="C389" s="92" t="s">
        <v>913</v>
      </c>
      <c r="D389" s="446">
        <f t="shared" si="9"/>
        <v>0</v>
      </c>
      <c r="E389" s="449"/>
    </row>
    <row r="390" spans="2:5" hidden="1">
      <c r="B390" s="244">
        <v>209</v>
      </c>
      <c r="C390" s="92" t="s">
        <v>914</v>
      </c>
      <c r="D390" s="446">
        <f t="shared" si="9"/>
        <v>0</v>
      </c>
      <c r="E390" s="449"/>
    </row>
    <row r="391" spans="2:5" hidden="1">
      <c r="B391" s="244">
        <v>210</v>
      </c>
      <c r="C391" s="92" t="s">
        <v>915</v>
      </c>
      <c r="D391" s="446">
        <f t="shared" si="9"/>
        <v>0</v>
      </c>
      <c r="E391" s="449"/>
    </row>
    <row r="392" spans="2:5" hidden="1">
      <c r="B392" s="244">
        <v>211</v>
      </c>
      <c r="C392" s="92" t="s">
        <v>916</v>
      </c>
      <c r="D392" s="446">
        <f t="shared" si="9"/>
        <v>0</v>
      </c>
      <c r="E392" s="449"/>
    </row>
    <row r="393" spans="2:5" hidden="1">
      <c r="B393" s="244">
        <v>212</v>
      </c>
      <c r="C393" s="92" t="s">
        <v>918</v>
      </c>
      <c r="D393" s="446">
        <f t="shared" si="9"/>
        <v>0</v>
      </c>
      <c r="E393" s="449"/>
    </row>
    <row r="394" spans="2:5" hidden="1">
      <c r="B394" s="244">
        <v>213</v>
      </c>
      <c r="C394" s="92" t="s">
        <v>919</v>
      </c>
      <c r="D394" s="446">
        <f t="shared" si="9"/>
        <v>0</v>
      </c>
      <c r="E394" s="449"/>
    </row>
    <row r="395" spans="2:5" hidden="1">
      <c r="B395" s="244">
        <v>214</v>
      </c>
      <c r="C395" s="92" t="s">
        <v>917</v>
      </c>
      <c r="D395" s="446">
        <f t="shared" si="9"/>
        <v>0</v>
      </c>
      <c r="E395" s="449"/>
    </row>
    <row r="396" spans="2:5" hidden="1">
      <c r="B396" s="244">
        <v>215</v>
      </c>
      <c r="C396" s="92" t="s">
        <v>920</v>
      </c>
      <c r="D396" s="446">
        <f t="shared" si="9"/>
        <v>0</v>
      </c>
      <c r="E396" s="449"/>
    </row>
    <row r="397" spans="2:5" hidden="1">
      <c r="B397" s="244">
        <v>216</v>
      </c>
      <c r="C397" s="92" t="s">
        <v>921</v>
      </c>
      <c r="D397" s="446">
        <f t="shared" si="9"/>
        <v>0</v>
      </c>
      <c r="E397" s="449"/>
    </row>
    <row r="398" spans="2:5" hidden="1">
      <c r="B398" s="244">
        <v>217</v>
      </c>
      <c r="C398" s="92" t="s">
        <v>922</v>
      </c>
      <c r="D398" s="446">
        <f t="shared" si="9"/>
        <v>0</v>
      </c>
      <c r="E398" s="449"/>
    </row>
    <row r="399" spans="2:5" hidden="1">
      <c r="B399" s="244">
        <v>218</v>
      </c>
      <c r="C399" s="92" t="s">
        <v>923</v>
      </c>
      <c r="D399" s="446">
        <f t="shared" si="9"/>
        <v>0</v>
      </c>
      <c r="E399" s="449"/>
    </row>
    <row r="400" spans="2:5" hidden="1">
      <c r="B400" s="244">
        <v>219</v>
      </c>
      <c r="C400" s="92" t="s">
        <v>924</v>
      </c>
      <c r="D400" s="446">
        <f t="shared" si="9"/>
        <v>0</v>
      </c>
      <c r="E400" s="449"/>
    </row>
    <row r="401" spans="1:16" hidden="1">
      <c r="B401" s="244">
        <v>220</v>
      </c>
      <c r="C401" s="92" t="s">
        <v>925</v>
      </c>
      <c r="D401" s="446">
        <f t="shared" si="9"/>
        <v>0</v>
      </c>
      <c r="E401" s="449"/>
    </row>
    <row r="402" spans="1:16" hidden="1">
      <c r="B402" s="244">
        <v>221</v>
      </c>
      <c r="C402" s="92" t="s">
        <v>926</v>
      </c>
      <c r="D402" s="446">
        <f t="shared" si="9"/>
        <v>0</v>
      </c>
      <c r="E402" s="449"/>
    </row>
    <row r="403" spans="1:16" hidden="1">
      <c r="B403" s="244">
        <v>222</v>
      </c>
      <c r="C403" s="92" t="s">
        <v>927</v>
      </c>
      <c r="D403" s="446">
        <f t="shared" si="9"/>
        <v>0</v>
      </c>
      <c r="E403" s="449"/>
    </row>
    <row r="404" spans="1:16" hidden="1">
      <c r="B404" s="244">
        <v>223</v>
      </c>
      <c r="C404" s="92" t="s">
        <v>928</v>
      </c>
      <c r="D404" s="446">
        <f t="shared" si="9"/>
        <v>0</v>
      </c>
      <c r="E404" s="449"/>
    </row>
    <row r="405" spans="1:16" hidden="1">
      <c r="B405" s="244">
        <v>224</v>
      </c>
      <c r="C405" s="92" t="s">
        <v>929</v>
      </c>
      <c r="D405" s="446">
        <f t="shared" si="9"/>
        <v>0</v>
      </c>
      <c r="E405" s="449"/>
    </row>
    <row r="406" spans="1:16" hidden="1">
      <c r="B406" s="244">
        <v>225</v>
      </c>
      <c r="C406" s="92" t="s">
        <v>930</v>
      </c>
      <c r="D406" s="446">
        <f t="shared" si="9"/>
        <v>0</v>
      </c>
      <c r="E406" s="449"/>
    </row>
    <row r="407" spans="1:16" hidden="1">
      <c r="B407" s="244">
        <v>226</v>
      </c>
      <c r="C407" s="92" t="s">
        <v>931</v>
      </c>
      <c r="D407" s="446">
        <f t="shared" si="9"/>
        <v>0</v>
      </c>
      <c r="E407" s="449"/>
    </row>
    <row r="408" spans="1:16" hidden="1">
      <c r="B408" s="244">
        <v>227</v>
      </c>
      <c r="C408" s="92" t="s">
        <v>932</v>
      </c>
      <c r="D408" s="446">
        <f t="shared" si="9"/>
        <v>0</v>
      </c>
      <c r="E408" s="449"/>
    </row>
    <row r="409" spans="1:16" hidden="1">
      <c r="B409" s="244">
        <v>228</v>
      </c>
      <c r="C409" s="92" t="s">
        <v>933</v>
      </c>
      <c r="D409" s="446">
        <f t="shared" si="9"/>
        <v>0</v>
      </c>
      <c r="E409" s="449"/>
    </row>
    <row r="410" spans="1:16" s="429" customFormat="1" hidden="1">
      <c r="A410" s="87"/>
      <c r="B410" s="244">
        <v>229</v>
      </c>
      <c r="C410" s="92" t="s">
        <v>1815</v>
      </c>
      <c r="D410" s="446">
        <f t="shared" si="9"/>
        <v>0</v>
      </c>
      <c r="E410" s="449"/>
      <c r="G410" s="146"/>
      <c r="I410" s="146"/>
      <c r="K410" s="146"/>
      <c r="M410" s="146"/>
      <c r="O410" s="146"/>
      <c r="P410" s="146"/>
    </row>
    <row r="411" spans="1:16" s="429" customFormat="1" hidden="1">
      <c r="A411" s="87"/>
      <c r="B411" s="244">
        <v>230</v>
      </c>
      <c r="C411" s="92" t="s">
        <v>1816</v>
      </c>
      <c r="D411" s="446">
        <f t="shared" si="9"/>
        <v>0</v>
      </c>
      <c r="E411" s="449"/>
      <c r="G411" s="146"/>
      <c r="I411" s="146"/>
      <c r="K411" s="146"/>
      <c r="M411" s="146"/>
      <c r="O411" s="146"/>
      <c r="P411" s="146"/>
    </row>
    <row r="412" spans="1:16" hidden="1">
      <c r="B412" s="244">
        <v>300</v>
      </c>
      <c r="C412" s="92" t="s">
        <v>726</v>
      </c>
      <c r="D412" s="446">
        <f>SUM(D413:D430)</f>
        <v>0</v>
      </c>
      <c r="E412" s="449">
        <f>D412/$D$372</f>
        <v>0</v>
      </c>
    </row>
    <row r="413" spans="1:16" hidden="1">
      <c r="B413" s="244">
        <v>301</v>
      </c>
      <c r="C413" s="92" t="s">
        <v>936</v>
      </c>
      <c r="D413" s="446">
        <f>SUMIF($H$4:$H$340,B413,$I$4:$I$340)</f>
        <v>0</v>
      </c>
      <c r="E413" s="449"/>
    </row>
    <row r="414" spans="1:16" hidden="1">
      <c r="B414" s="244">
        <v>302</v>
      </c>
      <c r="C414" s="92" t="s">
        <v>937</v>
      </c>
      <c r="D414" s="446">
        <f t="shared" ref="D414:D430" si="10">SUMIF($H$4:$H$340,B414,$I$4:$I$340)</f>
        <v>0</v>
      </c>
      <c r="E414" s="449"/>
    </row>
    <row r="415" spans="1:16" hidden="1">
      <c r="B415" s="244">
        <v>303</v>
      </c>
      <c r="C415" s="92" t="s">
        <v>938</v>
      </c>
      <c r="D415" s="446">
        <f t="shared" si="10"/>
        <v>0</v>
      </c>
      <c r="E415" s="449"/>
    </row>
    <row r="416" spans="1:16" hidden="1">
      <c r="B416" s="244">
        <v>304</v>
      </c>
      <c r="C416" s="92" t="s">
        <v>939</v>
      </c>
      <c r="D416" s="446">
        <f t="shared" si="10"/>
        <v>0</v>
      </c>
      <c r="E416" s="449"/>
    </row>
    <row r="417" spans="2:5" hidden="1">
      <c r="B417" s="244">
        <v>305</v>
      </c>
      <c r="C417" s="92" t="s">
        <v>940</v>
      </c>
      <c r="D417" s="446">
        <f t="shared" si="10"/>
        <v>0</v>
      </c>
      <c r="E417" s="449"/>
    </row>
    <row r="418" spans="2:5" hidden="1">
      <c r="B418" s="244">
        <v>306</v>
      </c>
      <c r="C418" s="92" t="s">
        <v>941</v>
      </c>
      <c r="D418" s="446">
        <f t="shared" si="10"/>
        <v>0</v>
      </c>
      <c r="E418" s="449"/>
    </row>
    <row r="419" spans="2:5" hidden="1">
      <c r="B419" s="244">
        <v>307</v>
      </c>
      <c r="C419" s="92" t="s">
        <v>942</v>
      </c>
      <c r="D419" s="446">
        <f t="shared" si="10"/>
        <v>0</v>
      </c>
      <c r="E419" s="449"/>
    </row>
    <row r="420" spans="2:5" hidden="1">
      <c r="B420" s="244">
        <v>308</v>
      </c>
      <c r="C420" s="92" t="s">
        <v>943</v>
      </c>
      <c r="D420" s="446">
        <f t="shared" si="10"/>
        <v>0</v>
      </c>
      <c r="E420" s="449"/>
    </row>
    <row r="421" spans="2:5" hidden="1">
      <c r="B421" s="244">
        <v>309</v>
      </c>
      <c r="C421" s="92" t="s">
        <v>944</v>
      </c>
      <c r="D421" s="446">
        <f t="shared" si="10"/>
        <v>0</v>
      </c>
      <c r="E421" s="449"/>
    </row>
    <row r="422" spans="2:5" hidden="1">
      <c r="B422" s="244">
        <v>310</v>
      </c>
      <c r="C422" s="92" t="s">
        <v>945</v>
      </c>
      <c r="D422" s="446">
        <f t="shared" si="10"/>
        <v>0</v>
      </c>
      <c r="E422" s="449"/>
    </row>
    <row r="423" spans="2:5" hidden="1">
      <c r="B423" s="244">
        <v>311</v>
      </c>
      <c r="C423" s="92" t="s">
        <v>946</v>
      </c>
      <c r="D423" s="446">
        <f>SUMIF($H$4:$H$340,B423,$I$4:$I$340)</f>
        <v>0</v>
      </c>
      <c r="E423" s="449"/>
    </row>
    <row r="424" spans="2:5" hidden="1">
      <c r="B424" s="244">
        <v>312</v>
      </c>
      <c r="C424" s="92" t="s">
        <v>947</v>
      </c>
      <c r="D424" s="446">
        <f t="shared" si="10"/>
        <v>0</v>
      </c>
      <c r="E424" s="449"/>
    </row>
    <row r="425" spans="2:5" hidden="1">
      <c r="B425" s="244">
        <v>313</v>
      </c>
      <c r="C425" s="92" t="s">
        <v>948</v>
      </c>
      <c r="D425" s="446">
        <f t="shared" si="10"/>
        <v>0</v>
      </c>
      <c r="E425" s="449"/>
    </row>
    <row r="426" spans="2:5" hidden="1">
      <c r="B426" s="244">
        <v>314</v>
      </c>
      <c r="C426" s="92" t="s">
        <v>949</v>
      </c>
      <c r="D426" s="446">
        <f t="shared" si="10"/>
        <v>0</v>
      </c>
      <c r="E426" s="449"/>
    </row>
    <row r="427" spans="2:5" hidden="1">
      <c r="B427" s="244">
        <v>315</v>
      </c>
      <c r="C427" s="92" t="s">
        <v>950</v>
      </c>
      <c r="D427" s="446">
        <f t="shared" si="10"/>
        <v>0</v>
      </c>
      <c r="E427" s="449"/>
    </row>
    <row r="428" spans="2:5" hidden="1">
      <c r="B428" s="244">
        <v>316</v>
      </c>
      <c r="C428" s="92" t="s">
        <v>951</v>
      </c>
      <c r="D428" s="446">
        <f t="shared" si="10"/>
        <v>0</v>
      </c>
      <c r="E428" s="449"/>
    </row>
    <row r="429" spans="2:5" hidden="1">
      <c r="B429" s="244">
        <v>317</v>
      </c>
      <c r="C429" s="92" t="s">
        <v>952</v>
      </c>
      <c r="D429" s="446">
        <f t="shared" si="10"/>
        <v>0</v>
      </c>
      <c r="E429" s="449"/>
    </row>
    <row r="430" spans="2:5" hidden="1">
      <c r="B430" s="244">
        <v>399</v>
      </c>
      <c r="C430" s="92" t="s">
        <v>953</v>
      </c>
      <c r="D430" s="446">
        <f t="shared" si="10"/>
        <v>0</v>
      </c>
      <c r="E430" s="449"/>
    </row>
    <row r="431" spans="2:5" hidden="1">
      <c r="B431" s="244">
        <v>400</v>
      </c>
      <c r="C431" s="92" t="s">
        <v>727</v>
      </c>
      <c r="D431" s="446">
        <f>SUM(D432:D439)</f>
        <v>0</v>
      </c>
      <c r="E431" s="449">
        <f>D431/$D$372</f>
        <v>0</v>
      </c>
    </row>
    <row r="432" spans="2:5" hidden="1">
      <c r="B432" s="244">
        <v>401</v>
      </c>
      <c r="C432" s="92" t="s">
        <v>1125</v>
      </c>
      <c r="D432" s="446">
        <f>SUMIF($J$4:$J$340,B432,$K$4:$K$340)</f>
        <v>0</v>
      </c>
      <c r="E432" s="449"/>
    </row>
    <row r="433" spans="2:5" hidden="1">
      <c r="B433" s="244">
        <v>402</v>
      </c>
      <c r="C433" s="92" t="s">
        <v>1126</v>
      </c>
      <c r="D433" s="446">
        <f t="shared" ref="D433:D439" si="11">SUMIF($J$4:$J$340,B433,$K$4:$K$340)</f>
        <v>0</v>
      </c>
      <c r="E433" s="449"/>
    </row>
    <row r="434" spans="2:5" hidden="1">
      <c r="B434" s="244">
        <v>403</v>
      </c>
      <c r="C434" s="92" t="s">
        <v>1127</v>
      </c>
      <c r="D434" s="446">
        <f t="shared" si="11"/>
        <v>0</v>
      </c>
      <c r="E434" s="449"/>
    </row>
    <row r="435" spans="2:5" hidden="1">
      <c r="B435" s="244">
        <v>404</v>
      </c>
      <c r="C435" s="92" t="s">
        <v>1128</v>
      </c>
      <c r="D435" s="446">
        <f t="shared" si="11"/>
        <v>0</v>
      </c>
      <c r="E435" s="449"/>
    </row>
    <row r="436" spans="2:5" hidden="1">
      <c r="B436" s="244">
        <v>405</v>
      </c>
      <c r="C436" s="92" t="s">
        <v>1129</v>
      </c>
      <c r="D436" s="446">
        <f t="shared" si="11"/>
        <v>0</v>
      </c>
      <c r="E436" s="449"/>
    </row>
    <row r="437" spans="2:5" hidden="1">
      <c r="B437" s="244">
        <v>406</v>
      </c>
      <c r="C437" s="92" t="s">
        <v>1130</v>
      </c>
      <c r="D437" s="446">
        <f t="shared" si="11"/>
        <v>0</v>
      </c>
      <c r="E437" s="449"/>
    </row>
    <row r="438" spans="2:5" hidden="1">
      <c r="B438" s="244">
        <v>407</v>
      </c>
      <c r="C438" s="92" t="s">
        <v>1131</v>
      </c>
      <c r="D438" s="446">
        <f t="shared" si="11"/>
        <v>0</v>
      </c>
      <c r="E438" s="449"/>
    </row>
    <row r="439" spans="2:5" hidden="1">
      <c r="B439" s="244">
        <v>499</v>
      </c>
      <c r="C439" s="92" t="s">
        <v>1132</v>
      </c>
      <c r="D439" s="446">
        <f t="shared" si="11"/>
        <v>0</v>
      </c>
      <c r="E439" s="449"/>
    </row>
    <row r="440" spans="2:5" hidden="1">
      <c r="B440" s="244">
        <v>500</v>
      </c>
      <c r="C440" s="92" t="s">
        <v>728</v>
      </c>
      <c r="D440" s="446">
        <f>SUM(D441:D444)</f>
        <v>0</v>
      </c>
      <c r="E440" s="449">
        <f>D440/$D$372</f>
        <v>0</v>
      </c>
    </row>
    <row r="441" spans="2:5" hidden="1">
      <c r="B441" s="244">
        <v>501</v>
      </c>
      <c r="C441" s="92" t="s">
        <v>730</v>
      </c>
      <c r="D441" s="446">
        <f>SUMIF($L$4:$L$340,B441,$M$4:$M$340)</f>
        <v>0</v>
      </c>
      <c r="E441" s="450"/>
    </row>
    <row r="442" spans="2:5" hidden="1">
      <c r="B442" s="244">
        <v>502</v>
      </c>
      <c r="C442" s="92" t="s">
        <v>729</v>
      </c>
      <c r="D442" s="446">
        <f>SUMIF($L$4:$L$340,B442,$M$4:$M$340)</f>
        <v>0</v>
      </c>
      <c r="E442" s="450"/>
    </row>
    <row r="443" spans="2:5" hidden="1">
      <c r="B443" s="244">
        <v>503</v>
      </c>
      <c r="C443" s="92" t="s">
        <v>731</v>
      </c>
      <c r="D443" s="446">
        <f>SUMIF($L$4:$L$340,B443,$M$4:$M$340)</f>
        <v>0</v>
      </c>
      <c r="E443" s="450"/>
    </row>
    <row r="444" spans="2:5" hidden="1">
      <c r="B444" s="244">
        <v>599</v>
      </c>
      <c r="C444" s="92" t="s">
        <v>958</v>
      </c>
      <c r="D444" s="446">
        <f>SUMIF($L$4:$L$340,B444,$M$4:$M$340)</f>
        <v>0</v>
      </c>
      <c r="E444" s="450"/>
    </row>
    <row r="445" spans="2:5" hidden="1">
      <c r="B445" s="244">
        <v>900</v>
      </c>
      <c r="C445" s="92" t="s">
        <v>732</v>
      </c>
      <c r="D445" s="446">
        <f>SUM(D446:D450)</f>
        <v>2645600</v>
      </c>
      <c r="E445" s="449">
        <f>D445/$D$372</f>
        <v>0.90429313645064258</v>
      </c>
    </row>
    <row r="446" spans="2:5" hidden="1">
      <c r="B446" s="244">
        <v>901</v>
      </c>
      <c r="C446" s="92" t="s">
        <v>954</v>
      </c>
      <c r="D446" s="446">
        <f>SUMIF($N$4:$N$340,B446,$O$4:$O$340)</f>
        <v>0</v>
      </c>
      <c r="E446" s="449"/>
    </row>
    <row r="447" spans="2:5" hidden="1">
      <c r="B447" s="244">
        <v>902</v>
      </c>
      <c r="C447" s="92" t="s">
        <v>955</v>
      </c>
      <c r="D447" s="446">
        <f>SUMIF($N$4:$N$340,B447,$O$4:$O$340)</f>
        <v>0</v>
      </c>
      <c r="E447" s="449"/>
    </row>
    <row r="448" spans="2:5" hidden="1">
      <c r="B448" s="244">
        <v>903</v>
      </c>
      <c r="C448" s="92" t="s">
        <v>956</v>
      </c>
      <c r="D448" s="446">
        <f>SUMIF($N$4:$N$340,B448,$O$4:$O$340)</f>
        <v>0</v>
      </c>
      <c r="E448" s="449"/>
    </row>
    <row r="449" spans="2:5" hidden="1">
      <c r="B449" s="244">
        <v>904</v>
      </c>
      <c r="C449" s="92" t="s">
        <v>957</v>
      </c>
      <c r="D449" s="446">
        <f>SUMIF($N$4:$N$340,B449,$O$4:$O$340)</f>
        <v>0</v>
      </c>
      <c r="E449" s="449"/>
    </row>
    <row r="450" spans="2:5" hidden="1">
      <c r="B450" s="244">
        <v>999</v>
      </c>
      <c r="C450" s="92" t="s">
        <v>725</v>
      </c>
      <c r="D450" s="446">
        <f>SUMIF($N$4:$N$340,B450,$O$4:$O$340)</f>
        <v>2645600</v>
      </c>
      <c r="E450" s="449"/>
    </row>
    <row r="451" spans="2:5" hidden="1">
      <c r="D451" s="249"/>
    </row>
  </sheetData>
  <sheetProtection password="D38D" sheet="1" objects="1" scenarios="1"/>
  <mergeCells count="23">
    <mergeCell ref="A1:A3"/>
    <mergeCell ref="J1:K1"/>
    <mergeCell ref="B1:B3"/>
    <mergeCell ref="C1:C3"/>
    <mergeCell ref="J341:K341"/>
    <mergeCell ref="L3:M3"/>
    <mergeCell ref="A341:C341"/>
    <mergeCell ref="N341:O341"/>
    <mergeCell ref="H1:I1"/>
    <mergeCell ref="D341:E341"/>
    <mergeCell ref="F341:G341"/>
    <mergeCell ref="L341:M341"/>
    <mergeCell ref="H341:I341"/>
    <mergeCell ref="P1:P3"/>
    <mergeCell ref="D3:E3"/>
    <mergeCell ref="F3:G3"/>
    <mergeCell ref="H3:I3"/>
    <mergeCell ref="J3:K3"/>
    <mergeCell ref="N3:O3"/>
    <mergeCell ref="N1:O1"/>
    <mergeCell ref="D1:E1"/>
    <mergeCell ref="F1:G1"/>
    <mergeCell ref="L1:M1"/>
  </mergeCells>
  <conditionalFormatting sqref="E7:E21 E24:E25 E27:E30 E32:E34 E41 E43:E44 E46 E48:E50 E52 E55:E56 E66:E67 E73:E75 E77:E80 E82:E87 E89:E98 E100:E108 E110:E112 E114:E127 E129:E134 E136:E140 E143:E159 E161:E170 E172:E184 E186:E195 E198 E200:E201 E203 E205:E207 E209 E213:E222 E224:E227 E229:E237 E239:E240 E242:E257 E263:E272 E274:E275 E277:E279 O285 E287 O287 E297:E298 N321:O322 O315:O318 O324 O326 O330:O332 M336:M339 H281:I281 J282:K282 N281:O283 N309:O309 G301:G302 G304:G305">
    <cfRule type="containsBlanks" dxfId="119" priority="60">
      <formula>LEN(TRIM(E7))=0</formula>
    </cfRule>
  </conditionalFormatting>
  <dataValidations count="7">
    <dataValidation type="list" allowBlank="1" showInputMessage="1" showErrorMessage="1" sqref="H281">
      <formula1>$S$285:$S$302</formula1>
    </dataValidation>
    <dataValidation type="list" allowBlank="1" showInputMessage="1" showErrorMessage="1" sqref="J282">
      <formula1>$S$304:$S$311</formula1>
    </dataValidation>
    <dataValidation type="list" allowBlank="1" showInputMessage="1" showErrorMessage="1" sqref="N281:N283">
      <formula1>$S$313:$S$316</formula1>
    </dataValidation>
    <dataValidation type="list" allowBlank="1" showInputMessage="1" showErrorMessage="1" sqref="N309">
      <formula1>$S$318:$S$319</formula1>
    </dataValidation>
    <dataValidation type="list" allowBlank="1" showInputMessage="1" showErrorMessage="1" sqref="N321:N322">
      <formula1>$S$321:$S$323</formula1>
    </dataValidation>
    <dataValidation type="whole" operator="greaterThanOrEqual" allowBlank="1" showInputMessage="1" showErrorMessage="1" sqref="E7:E21 E24:E25 E27:E30 E32:E34 E41 E43:E44 E46 E48:E50 E52 E55:E56 E66:E67 E73:E75 E77:E80 E82:E87 E89:E98 E100:E108 E110:E112 E114:E127 E129:E134 E136:E140 E143:E159 E161:E170 E172:E184 E186:E195 E198 E200:E201 E203 E205:E207 E209 E213:E222 E224:E227 E229:E237 E239:E240 E242:E257 E263:E272 E274:E275 E277:E279 G304:G305 I281 K282 O281:O283 O285 E287 O287 E297:E298 M336:M339 O309 O315:O318 O321:O322 O324 O326 O330:O332 G301:G302">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C1:C3">
      <formula1>0</formula1>
    </dataValidation>
  </dataValidations>
  <pageMargins left="1.1811023622047245" right="0.39370078740157483" top="0.74803149606299213" bottom="0.78740157480314965" header="0.31496062992125984" footer="0.31496062992125984"/>
  <pageSetup paperSize="5" scale="75" orientation="landscape" horizontalDpi="200" verticalDpi="200" r:id="rId1"/>
  <headerFooter>
    <oddHeader>&amp;L&amp;"-,Negrita"&amp;18Estimación de Ingresos por Clasificación Económica, Fuente de Financiamiento y Concepto 2012&amp;"-,Normal"&amp;11
&amp;"-,Negrita"&amp;14Nombre de la Entidad: &amp;F, Jalisco</oddHeader>
    <oddFooter>&amp;RPágina &amp;P de &amp;N</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rgb="FFFFFF00"/>
  </sheetPr>
  <dimension ref="A1:Q529"/>
  <sheetViews>
    <sheetView topLeftCell="B1" zoomScaleNormal="100" workbookViewId="0">
      <pane ySplit="4" topLeftCell="A5" activePane="bottomLeft" state="frozen"/>
      <selection pane="bottomLeft" activeCell="H6" sqref="H6"/>
    </sheetView>
  </sheetViews>
  <sheetFormatPr baseColWidth="10" defaultColWidth="0" defaultRowHeight="15" zeroHeight="1"/>
  <cols>
    <col min="1" max="1" width="5" style="25" bestFit="1" customWidth="1"/>
    <col min="2" max="2" width="55" style="25" customWidth="1"/>
    <col min="3" max="3" width="4" style="47" customWidth="1"/>
    <col min="4" max="4" width="15" style="30" customWidth="1"/>
    <col min="5" max="5" width="4" style="47" bestFit="1" customWidth="1"/>
    <col min="6" max="6" width="15" style="30" customWidth="1"/>
    <col min="7" max="7" width="4" style="47" bestFit="1" customWidth="1"/>
    <col min="8" max="8" width="15" style="30" customWidth="1"/>
    <col min="9" max="9" width="4" style="47" bestFit="1" customWidth="1"/>
    <col min="10" max="10" width="15" style="30" customWidth="1"/>
    <col min="11" max="11" width="4.5703125" style="47" bestFit="1" customWidth="1"/>
    <col min="12" max="12" width="15" style="30" customWidth="1"/>
    <col min="13" max="13" width="4" style="47" bestFit="1" customWidth="1"/>
    <col min="14" max="14" width="15" style="30" customWidth="1"/>
    <col min="15" max="15" width="16.5703125" style="31" customWidth="1"/>
    <col min="16" max="16" width="0.28515625" customWidth="1"/>
    <col min="17" max="16384" width="11.42578125" hidden="1"/>
  </cols>
  <sheetData>
    <row r="1" spans="1:17" s="43" customFormat="1" ht="37.5" customHeight="1">
      <c r="A1" s="614" t="s">
        <v>607</v>
      </c>
      <c r="B1" s="615" t="s">
        <v>1160</v>
      </c>
      <c r="C1" s="611" t="s">
        <v>960</v>
      </c>
      <c r="D1" s="611"/>
      <c r="E1" s="610" t="s">
        <v>360</v>
      </c>
      <c r="F1" s="610"/>
      <c r="G1" s="610" t="s">
        <v>726</v>
      </c>
      <c r="H1" s="610"/>
      <c r="I1" s="610" t="s">
        <v>727</v>
      </c>
      <c r="J1" s="610"/>
      <c r="K1" s="610" t="s">
        <v>728</v>
      </c>
      <c r="L1" s="610"/>
      <c r="M1" s="610" t="s">
        <v>732</v>
      </c>
      <c r="N1" s="610"/>
      <c r="O1" s="607" t="s">
        <v>712</v>
      </c>
    </row>
    <row r="2" spans="1:17" s="43" customFormat="1">
      <c r="A2" s="615"/>
      <c r="B2" s="615"/>
      <c r="C2" s="75" t="s">
        <v>733</v>
      </c>
      <c r="D2" s="48" t="s">
        <v>959</v>
      </c>
      <c r="E2" s="75" t="s">
        <v>733</v>
      </c>
      <c r="F2" s="48" t="s">
        <v>959</v>
      </c>
      <c r="G2" s="75" t="s">
        <v>733</v>
      </c>
      <c r="H2" s="48" t="s">
        <v>959</v>
      </c>
      <c r="I2" s="75" t="s">
        <v>733</v>
      </c>
      <c r="J2" s="48" t="s">
        <v>959</v>
      </c>
      <c r="K2" s="75" t="s">
        <v>733</v>
      </c>
      <c r="L2" s="48" t="s">
        <v>959</v>
      </c>
      <c r="M2" s="75" t="s">
        <v>733</v>
      </c>
      <c r="N2" s="48" t="s">
        <v>959</v>
      </c>
      <c r="O2" s="607"/>
    </row>
    <row r="3" spans="1:17" s="43" customFormat="1" ht="18" customHeight="1">
      <c r="A3" s="622"/>
      <c r="B3" s="623"/>
      <c r="C3" s="620"/>
      <c r="D3" s="621"/>
      <c r="E3" s="620"/>
      <c r="F3" s="621"/>
      <c r="G3" s="620"/>
      <c r="H3" s="621"/>
      <c r="I3" s="620"/>
      <c r="J3" s="621"/>
      <c r="K3" s="620"/>
      <c r="L3" s="621"/>
      <c r="M3" s="620"/>
      <c r="N3" s="621"/>
      <c r="O3" s="619"/>
    </row>
    <row r="4" spans="1:17" s="43" customFormat="1" ht="0.95" customHeight="1">
      <c r="A4" s="61"/>
      <c r="B4" s="61"/>
      <c r="C4" s="65"/>
      <c r="D4" s="66"/>
      <c r="E4" s="65"/>
      <c r="F4" s="66"/>
      <c r="G4" s="65"/>
      <c r="H4" s="66"/>
      <c r="I4" s="65"/>
      <c r="J4" s="66"/>
      <c r="K4" s="65"/>
      <c r="L4" s="66"/>
      <c r="M4" s="65"/>
      <c r="N4" s="66"/>
      <c r="O4" s="64"/>
    </row>
    <row r="5" spans="1:17" ht="25.5" customHeight="1">
      <c r="A5" s="67">
        <v>1000</v>
      </c>
      <c r="B5" s="68" t="s">
        <v>0</v>
      </c>
      <c r="C5" s="69"/>
      <c r="D5" s="70">
        <f>D6+D11+D16+D25+D30+D37+D39</f>
        <v>998208</v>
      </c>
      <c r="E5" s="69"/>
      <c r="F5" s="70">
        <f>F6+F11+F16+F25+F30+F37+F39</f>
        <v>0</v>
      </c>
      <c r="G5" s="69"/>
      <c r="H5" s="70">
        <f>H6+H11+H16+H25+H30+H37+H39</f>
        <v>0</v>
      </c>
      <c r="I5" s="69"/>
      <c r="J5" s="70">
        <f>J6+J11+J16+J25+J30+J37+J39</f>
        <v>0</v>
      </c>
      <c r="K5" s="69"/>
      <c r="L5" s="70">
        <f>L6+L11+L16+L25+L30+L37+L39</f>
        <v>0</v>
      </c>
      <c r="M5" s="69"/>
      <c r="N5" s="70">
        <f>N6+N11+N16+N25+N30+N37+N39</f>
        <v>426640</v>
      </c>
      <c r="O5" s="71">
        <f>D5+F5+H5+J5+L5+N5</f>
        <v>1424848</v>
      </c>
    </row>
    <row r="6" spans="1:17" ht="25.5" customHeight="1">
      <c r="A6" s="49">
        <v>1100</v>
      </c>
      <c r="B6" s="50" t="s">
        <v>1</v>
      </c>
      <c r="C6" s="51"/>
      <c r="D6" s="62">
        <f>SUM(D7:D10)</f>
        <v>998208</v>
      </c>
      <c r="E6" s="51"/>
      <c r="F6" s="62">
        <f>SUM(F7:F10)</f>
        <v>0</v>
      </c>
      <c r="G6" s="51"/>
      <c r="H6" s="62">
        <f>SUM(H7:H10)</f>
        <v>0</v>
      </c>
      <c r="I6" s="51"/>
      <c r="J6" s="62">
        <f>SUM(J7:J10)</f>
        <v>0</v>
      </c>
      <c r="K6" s="51"/>
      <c r="L6" s="62">
        <f>SUM(L7:L10)</f>
        <v>0</v>
      </c>
      <c r="M6" s="51"/>
      <c r="N6" s="62">
        <f>SUM(N7:N10)</f>
        <v>0</v>
      </c>
      <c r="O6" s="52">
        <f>D6+F6+H6+J6+L6+N6</f>
        <v>998208</v>
      </c>
      <c r="Q6">
        <v>1</v>
      </c>
    </row>
    <row r="7" spans="1:17" ht="25.5" customHeight="1">
      <c r="A7" s="53">
        <v>111</v>
      </c>
      <c r="B7" s="86" t="s">
        <v>2</v>
      </c>
      <c r="C7" s="84"/>
      <c r="D7" s="85"/>
      <c r="E7" s="378"/>
      <c r="F7" s="379"/>
      <c r="G7" s="378"/>
      <c r="H7" s="379"/>
      <c r="I7" s="378"/>
      <c r="J7" s="379"/>
      <c r="K7" s="378"/>
      <c r="L7" s="379"/>
      <c r="M7" s="378"/>
      <c r="N7" s="379"/>
      <c r="O7" s="63">
        <f>D7+F7+H7+J7+L7+N7</f>
        <v>0</v>
      </c>
      <c r="Q7">
        <v>2</v>
      </c>
    </row>
    <row r="8" spans="1:17" ht="25.5" customHeight="1">
      <c r="A8" s="53">
        <v>112</v>
      </c>
      <c r="B8" s="54" t="s">
        <v>3</v>
      </c>
      <c r="C8" s="378"/>
      <c r="D8" s="379"/>
      <c r="E8" s="378"/>
      <c r="F8" s="379"/>
      <c r="G8" s="378"/>
      <c r="H8" s="379"/>
      <c r="I8" s="378"/>
      <c r="J8" s="379"/>
      <c r="K8" s="378"/>
      <c r="L8" s="379"/>
      <c r="M8" s="378"/>
      <c r="N8" s="379"/>
      <c r="O8" s="63">
        <f>D8+F8+H8+J8+L8+N8</f>
        <v>0</v>
      </c>
      <c r="Q8">
        <v>3</v>
      </c>
    </row>
    <row r="9" spans="1:17" ht="25.5" customHeight="1">
      <c r="A9" s="53">
        <v>113</v>
      </c>
      <c r="B9" s="54" t="s">
        <v>4</v>
      </c>
      <c r="C9" s="84">
        <v>199</v>
      </c>
      <c r="D9" s="85">
        <v>998208</v>
      </c>
      <c r="E9" s="84"/>
      <c r="F9" s="85"/>
      <c r="G9" s="84"/>
      <c r="H9" s="85"/>
      <c r="I9" s="378"/>
      <c r="J9" s="379"/>
      <c r="K9" s="378"/>
      <c r="L9" s="379"/>
      <c r="M9" s="378"/>
      <c r="N9" s="379"/>
      <c r="O9" s="63">
        <f>D9+F9+H9+J9+L9+N9</f>
        <v>998208</v>
      </c>
    </row>
    <row r="10" spans="1:17" ht="25.5" customHeight="1">
      <c r="A10" s="53">
        <v>114</v>
      </c>
      <c r="B10" s="54" t="s">
        <v>704</v>
      </c>
      <c r="C10" s="84"/>
      <c r="D10" s="85"/>
      <c r="E10" s="378"/>
      <c r="F10" s="379"/>
      <c r="G10" s="378"/>
      <c r="H10" s="379"/>
      <c r="I10" s="378"/>
      <c r="J10" s="379"/>
      <c r="K10" s="378"/>
      <c r="L10" s="379"/>
      <c r="M10" s="378"/>
      <c r="N10" s="379"/>
      <c r="O10" s="63">
        <f t="shared" ref="O10:O70" si="0">D10+F10+H10+J10+L10+N10</f>
        <v>0</v>
      </c>
      <c r="Q10">
        <v>101</v>
      </c>
    </row>
    <row r="11" spans="1:17" ht="25.5" customHeight="1">
      <c r="A11" s="49">
        <v>1200</v>
      </c>
      <c r="B11" s="50" t="s">
        <v>5</v>
      </c>
      <c r="C11" s="51"/>
      <c r="D11" s="62">
        <f>SUM(D12:D15)</f>
        <v>0</v>
      </c>
      <c r="E11" s="51"/>
      <c r="F11" s="62">
        <f>SUM(F12:F15)</f>
        <v>0</v>
      </c>
      <c r="G11" s="51"/>
      <c r="H11" s="62">
        <f>SUM(H12:H15)</f>
        <v>0</v>
      </c>
      <c r="I11" s="51"/>
      <c r="J11" s="62">
        <f>SUM(J12:J15)</f>
        <v>0</v>
      </c>
      <c r="K11" s="51"/>
      <c r="L11" s="62">
        <f>SUM(L12:L15)</f>
        <v>0</v>
      </c>
      <c r="M11" s="51"/>
      <c r="N11" s="62">
        <f>SUM(N12:N15)</f>
        <v>88000</v>
      </c>
      <c r="O11" s="52">
        <f t="shared" si="0"/>
        <v>88000</v>
      </c>
      <c r="Q11">
        <v>102</v>
      </c>
    </row>
    <row r="12" spans="1:17" ht="25.5" customHeight="1">
      <c r="A12" s="53">
        <v>121</v>
      </c>
      <c r="B12" s="54" t="s">
        <v>6</v>
      </c>
      <c r="C12" s="84"/>
      <c r="D12" s="85"/>
      <c r="E12" s="84"/>
      <c r="F12" s="85"/>
      <c r="G12" s="84"/>
      <c r="H12" s="85"/>
      <c r="I12" s="378"/>
      <c r="J12" s="379"/>
      <c r="K12" s="378"/>
      <c r="L12" s="379"/>
      <c r="M12" s="84"/>
      <c r="N12" s="85"/>
      <c r="O12" s="52">
        <f t="shared" si="0"/>
        <v>0</v>
      </c>
      <c r="Q12">
        <v>103</v>
      </c>
    </row>
    <row r="13" spans="1:17" ht="25.5" customHeight="1">
      <c r="A13" s="53">
        <v>122</v>
      </c>
      <c r="B13" s="54" t="s">
        <v>7</v>
      </c>
      <c r="C13" s="84"/>
      <c r="D13" s="85"/>
      <c r="E13" s="84"/>
      <c r="F13" s="85"/>
      <c r="G13" s="84"/>
      <c r="H13" s="85"/>
      <c r="I13" s="378"/>
      <c r="J13" s="379"/>
      <c r="K13" s="378"/>
      <c r="L13" s="379"/>
      <c r="M13" s="84">
        <v>999</v>
      </c>
      <c r="N13" s="85">
        <v>88000</v>
      </c>
      <c r="O13" s="52">
        <f t="shared" si="0"/>
        <v>88000</v>
      </c>
      <c r="Q13">
        <v>104</v>
      </c>
    </row>
    <row r="14" spans="1:17" ht="25.5" customHeight="1">
      <c r="A14" s="53">
        <v>123</v>
      </c>
      <c r="B14" s="54" t="s">
        <v>8</v>
      </c>
      <c r="C14" s="84"/>
      <c r="D14" s="85"/>
      <c r="E14" s="378"/>
      <c r="F14" s="379"/>
      <c r="G14" s="378"/>
      <c r="H14" s="379"/>
      <c r="I14" s="378"/>
      <c r="J14" s="379"/>
      <c r="K14" s="378"/>
      <c r="L14" s="379"/>
      <c r="M14" s="84"/>
      <c r="N14" s="85"/>
      <c r="O14" s="52">
        <f t="shared" si="0"/>
        <v>0</v>
      </c>
      <c r="Q14">
        <v>105</v>
      </c>
    </row>
    <row r="15" spans="1:17" ht="25.5" customHeight="1">
      <c r="A15" s="53">
        <v>124</v>
      </c>
      <c r="B15" s="54" t="s">
        <v>705</v>
      </c>
      <c r="C15" s="378"/>
      <c r="D15" s="379"/>
      <c r="E15" s="378"/>
      <c r="F15" s="379"/>
      <c r="G15" s="378"/>
      <c r="H15" s="379"/>
      <c r="I15" s="378"/>
      <c r="J15" s="379"/>
      <c r="K15" s="378"/>
      <c r="L15" s="379"/>
      <c r="M15" s="378"/>
      <c r="N15" s="379"/>
      <c r="O15" s="52">
        <f t="shared" si="0"/>
        <v>0</v>
      </c>
      <c r="Q15">
        <v>106</v>
      </c>
    </row>
    <row r="16" spans="1:17" ht="25.5" customHeight="1">
      <c r="A16" s="49">
        <v>1300</v>
      </c>
      <c r="B16" s="50" t="s">
        <v>9</v>
      </c>
      <c r="C16" s="51"/>
      <c r="D16" s="62">
        <f>SUM(D17:D24)</f>
        <v>0</v>
      </c>
      <c r="E16" s="51"/>
      <c r="F16" s="62">
        <f>SUM(F17:F24)</f>
        <v>0</v>
      </c>
      <c r="G16" s="51"/>
      <c r="H16" s="62">
        <f>SUM(H17:H24)</f>
        <v>0</v>
      </c>
      <c r="I16" s="51"/>
      <c r="J16" s="62">
        <f>SUM(J17:J24)</f>
        <v>0</v>
      </c>
      <c r="K16" s="51"/>
      <c r="L16" s="62">
        <f>SUM(L17:L24)</f>
        <v>0</v>
      </c>
      <c r="M16" s="51"/>
      <c r="N16" s="62">
        <f>SUM(N17:N24)</f>
        <v>138640</v>
      </c>
      <c r="O16" s="52">
        <f t="shared" si="0"/>
        <v>138640</v>
      </c>
      <c r="Q16">
        <v>199</v>
      </c>
    </row>
    <row r="17" spans="1:17" ht="25.5" customHeight="1">
      <c r="A17" s="53">
        <v>131</v>
      </c>
      <c r="B17" s="54" t="s">
        <v>10</v>
      </c>
      <c r="C17" s="84"/>
      <c r="D17" s="85"/>
      <c r="E17" s="378"/>
      <c r="F17" s="379"/>
      <c r="G17" s="378"/>
      <c r="H17" s="379"/>
      <c r="I17" s="378"/>
      <c r="J17" s="379"/>
      <c r="K17" s="378"/>
      <c r="L17" s="379"/>
      <c r="M17" s="84"/>
      <c r="N17" s="85"/>
      <c r="O17" s="52">
        <f t="shared" si="0"/>
        <v>0</v>
      </c>
    </row>
    <row r="18" spans="1:17" ht="25.5" customHeight="1">
      <c r="A18" s="53">
        <v>132</v>
      </c>
      <c r="B18" s="54" t="s">
        <v>11</v>
      </c>
      <c r="C18" s="84"/>
      <c r="D18" s="85"/>
      <c r="E18" s="84"/>
      <c r="F18" s="85"/>
      <c r="G18" s="378"/>
      <c r="H18" s="379"/>
      <c r="I18" s="378"/>
      <c r="J18" s="379"/>
      <c r="K18" s="378"/>
      <c r="L18" s="379"/>
      <c r="M18" s="84">
        <v>999</v>
      </c>
      <c r="N18" s="85">
        <v>138640</v>
      </c>
      <c r="O18" s="52">
        <f t="shared" si="0"/>
        <v>138640</v>
      </c>
      <c r="Q18" s="76" t="s">
        <v>1123</v>
      </c>
    </row>
    <row r="19" spans="1:17" ht="25.5" customHeight="1">
      <c r="A19" s="53">
        <v>133</v>
      </c>
      <c r="B19" s="54" t="s">
        <v>12</v>
      </c>
      <c r="C19" s="84"/>
      <c r="D19" s="85"/>
      <c r="E19" s="84"/>
      <c r="F19" s="85"/>
      <c r="G19" s="378"/>
      <c r="H19" s="379"/>
      <c r="I19" s="378"/>
      <c r="J19" s="379"/>
      <c r="K19" s="378"/>
      <c r="L19" s="379"/>
      <c r="M19" s="84"/>
      <c r="N19" s="85"/>
      <c r="O19" s="52">
        <f t="shared" si="0"/>
        <v>0</v>
      </c>
      <c r="Q19">
        <v>201</v>
      </c>
    </row>
    <row r="20" spans="1:17" ht="25.5" customHeight="1">
      <c r="A20" s="53">
        <v>134</v>
      </c>
      <c r="B20" s="54" t="s">
        <v>13</v>
      </c>
      <c r="C20" s="84"/>
      <c r="D20" s="85"/>
      <c r="E20" s="84"/>
      <c r="F20" s="85"/>
      <c r="G20" s="378"/>
      <c r="H20" s="379"/>
      <c r="I20" s="378"/>
      <c r="J20" s="379"/>
      <c r="K20" s="378"/>
      <c r="L20" s="379"/>
      <c r="M20" s="84"/>
      <c r="N20" s="85"/>
      <c r="O20" s="52">
        <f t="shared" si="0"/>
        <v>0</v>
      </c>
      <c r="Q20">
        <v>203</v>
      </c>
    </row>
    <row r="21" spans="1:17" ht="25.5" customHeight="1">
      <c r="A21" s="53">
        <v>135</v>
      </c>
      <c r="B21" s="54" t="s">
        <v>14</v>
      </c>
      <c r="C21" s="378"/>
      <c r="D21" s="379"/>
      <c r="E21" s="378"/>
      <c r="F21" s="379"/>
      <c r="G21" s="378"/>
      <c r="H21" s="379"/>
      <c r="I21" s="378"/>
      <c r="J21" s="379"/>
      <c r="K21" s="378"/>
      <c r="L21" s="379"/>
      <c r="M21" s="378"/>
      <c r="N21" s="379"/>
      <c r="O21" s="52">
        <f t="shared" si="0"/>
        <v>0</v>
      </c>
      <c r="Q21">
        <v>205</v>
      </c>
    </row>
    <row r="22" spans="1:17" ht="25.5" customHeight="1">
      <c r="A22" s="53">
        <v>136</v>
      </c>
      <c r="B22" s="54" t="s">
        <v>15</v>
      </c>
      <c r="C22" s="378"/>
      <c r="D22" s="379"/>
      <c r="E22" s="378"/>
      <c r="F22" s="379"/>
      <c r="G22" s="378"/>
      <c r="H22" s="379"/>
      <c r="I22" s="378"/>
      <c r="J22" s="379"/>
      <c r="K22" s="378"/>
      <c r="L22" s="379"/>
      <c r="M22" s="378"/>
      <c r="N22" s="379"/>
      <c r="O22" s="52">
        <f t="shared" si="0"/>
        <v>0</v>
      </c>
      <c r="Q22">
        <v>207</v>
      </c>
    </row>
    <row r="23" spans="1:17" ht="25.5" customHeight="1">
      <c r="A23" s="53">
        <v>137</v>
      </c>
      <c r="B23" s="54" t="s">
        <v>16</v>
      </c>
      <c r="C23" s="84"/>
      <c r="D23" s="85"/>
      <c r="E23" s="84"/>
      <c r="F23" s="85"/>
      <c r="G23" s="84"/>
      <c r="H23" s="85"/>
      <c r="I23" s="378"/>
      <c r="J23" s="379"/>
      <c r="K23" s="378"/>
      <c r="L23" s="379"/>
      <c r="M23" s="84"/>
      <c r="N23" s="85"/>
      <c r="O23" s="52">
        <f t="shared" si="0"/>
        <v>0</v>
      </c>
      <c r="Q23">
        <v>209</v>
      </c>
    </row>
    <row r="24" spans="1:17" ht="25.5" customHeight="1">
      <c r="A24" s="53">
        <v>138</v>
      </c>
      <c r="B24" s="54" t="s">
        <v>17</v>
      </c>
      <c r="C24" s="378"/>
      <c r="D24" s="379"/>
      <c r="E24" s="378"/>
      <c r="F24" s="379"/>
      <c r="G24" s="378"/>
      <c r="H24" s="379"/>
      <c r="I24" s="378"/>
      <c r="J24" s="379"/>
      <c r="K24" s="378"/>
      <c r="L24" s="379"/>
      <c r="M24" s="378"/>
      <c r="N24" s="379"/>
      <c r="O24" s="52">
        <f t="shared" si="0"/>
        <v>0</v>
      </c>
      <c r="Q24">
        <v>211</v>
      </c>
    </row>
    <row r="25" spans="1:17" ht="25.5" customHeight="1">
      <c r="A25" s="49">
        <v>1400</v>
      </c>
      <c r="B25" s="50" t="s">
        <v>18</v>
      </c>
      <c r="C25" s="51"/>
      <c r="D25" s="62">
        <f>SUM(D26:D29)</f>
        <v>0</v>
      </c>
      <c r="E25" s="51"/>
      <c r="F25" s="62">
        <f>SUM(F26:F29)</f>
        <v>0</v>
      </c>
      <c r="G25" s="51"/>
      <c r="H25" s="62">
        <f>SUM(H26:H29)</f>
        <v>0</v>
      </c>
      <c r="I25" s="51"/>
      <c r="J25" s="62">
        <f>SUM(J26:J29)</f>
        <v>0</v>
      </c>
      <c r="K25" s="51"/>
      <c r="L25" s="62">
        <f>SUM(L26:L29)</f>
        <v>0</v>
      </c>
      <c r="M25" s="51"/>
      <c r="N25" s="62">
        <f>SUM(N26:N29)</f>
        <v>130000</v>
      </c>
      <c r="O25" s="52">
        <f t="shared" si="0"/>
        <v>130000</v>
      </c>
      <c r="Q25">
        <v>213</v>
      </c>
    </row>
    <row r="26" spans="1:17" ht="25.5" customHeight="1">
      <c r="A26" s="53">
        <v>141</v>
      </c>
      <c r="B26" s="54" t="s">
        <v>19</v>
      </c>
      <c r="C26" s="84"/>
      <c r="D26" s="85"/>
      <c r="E26" s="84"/>
      <c r="F26" s="85"/>
      <c r="G26" s="378"/>
      <c r="H26" s="379"/>
      <c r="I26" s="378"/>
      <c r="J26" s="379"/>
      <c r="K26" s="378"/>
      <c r="L26" s="379"/>
      <c r="M26" s="84">
        <v>999</v>
      </c>
      <c r="N26" s="85">
        <v>70000</v>
      </c>
      <c r="O26" s="52">
        <f t="shared" si="0"/>
        <v>70000</v>
      </c>
      <c r="Q26">
        <v>215</v>
      </c>
    </row>
    <row r="27" spans="1:17" ht="25.5" customHeight="1">
      <c r="A27" s="53">
        <v>142</v>
      </c>
      <c r="B27" s="54" t="s">
        <v>20</v>
      </c>
      <c r="C27" s="84"/>
      <c r="D27" s="85"/>
      <c r="E27" s="84"/>
      <c r="F27" s="85"/>
      <c r="G27" s="378"/>
      <c r="H27" s="379"/>
      <c r="I27" s="378"/>
      <c r="J27" s="379"/>
      <c r="K27" s="378"/>
      <c r="L27" s="379"/>
      <c r="M27" s="84">
        <v>999</v>
      </c>
      <c r="N27" s="85">
        <v>30000</v>
      </c>
      <c r="O27" s="52">
        <f t="shared" si="0"/>
        <v>30000</v>
      </c>
      <c r="Q27">
        <v>217</v>
      </c>
    </row>
    <row r="28" spans="1:17" ht="25.5" customHeight="1">
      <c r="A28" s="53">
        <v>143</v>
      </c>
      <c r="B28" s="54" t="s">
        <v>21</v>
      </c>
      <c r="C28" s="84"/>
      <c r="D28" s="85"/>
      <c r="E28" s="84"/>
      <c r="F28" s="85"/>
      <c r="G28" s="378"/>
      <c r="H28" s="379"/>
      <c r="I28" s="378"/>
      <c r="J28" s="379"/>
      <c r="K28" s="378"/>
      <c r="L28" s="379"/>
      <c r="M28" s="84">
        <v>999</v>
      </c>
      <c r="N28" s="85">
        <v>30000</v>
      </c>
      <c r="O28" s="52">
        <f t="shared" si="0"/>
        <v>30000</v>
      </c>
      <c r="Q28">
        <v>219</v>
      </c>
    </row>
    <row r="29" spans="1:17" ht="25.5" customHeight="1">
      <c r="A29" s="53">
        <v>144</v>
      </c>
      <c r="B29" s="54" t="s">
        <v>22</v>
      </c>
      <c r="C29" s="84"/>
      <c r="D29" s="85"/>
      <c r="E29" s="84"/>
      <c r="F29" s="85"/>
      <c r="G29" s="378"/>
      <c r="H29" s="379"/>
      <c r="I29" s="378"/>
      <c r="J29" s="379"/>
      <c r="K29" s="378"/>
      <c r="L29" s="379"/>
      <c r="M29" s="84"/>
      <c r="N29" s="85"/>
      <c r="O29" s="52">
        <f t="shared" si="0"/>
        <v>0</v>
      </c>
      <c r="Q29">
        <v>221</v>
      </c>
    </row>
    <row r="30" spans="1:17" ht="25.5" customHeight="1">
      <c r="A30" s="49">
        <v>1500</v>
      </c>
      <c r="B30" s="50" t="s">
        <v>312</v>
      </c>
      <c r="C30" s="51"/>
      <c r="D30" s="62">
        <f>SUM(D31:D36)</f>
        <v>0</v>
      </c>
      <c r="E30" s="51"/>
      <c r="F30" s="62">
        <f>SUM(F31:F36)</f>
        <v>0</v>
      </c>
      <c r="G30" s="51"/>
      <c r="H30" s="62">
        <f>SUM(H31:H36)</f>
        <v>0</v>
      </c>
      <c r="I30" s="51"/>
      <c r="J30" s="62">
        <f>SUM(J31:J36)</f>
        <v>0</v>
      </c>
      <c r="K30" s="51"/>
      <c r="L30" s="62">
        <f>SUM(L31:L36)</f>
        <v>0</v>
      </c>
      <c r="M30" s="51"/>
      <c r="N30" s="62">
        <f>SUM(N31:N36)</f>
        <v>70000</v>
      </c>
      <c r="O30" s="52">
        <f t="shared" si="0"/>
        <v>70000</v>
      </c>
      <c r="Q30">
        <v>223</v>
      </c>
    </row>
    <row r="31" spans="1:17" ht="25.5" customHeight="1">
      <c r="A31" s="53">
        <v>151</v>
      </c>
      <c r="B31" s="54" t="s">
        <v>23</v>
      </c>
      <c r="C31" s="84"/>
      <c r="D31" s="85"/>
      <c r="E31" s="84"/>
      <c r="F31" s="85"/>
      <c r="G31" s="378"/>
      <c r="H31" s="379"/>
      <c r="I31" s="378"/>
      <c r="J31" s="379"/>
      <c r="K31" s="378"/>
      <c r="L31" s="379"/>
      <c r="M31" s="84"/>
      <c r="N31" s="85"/>
      <c r="O31" s="52">
        <f t="shared" si="0"/>
        <v>0</v>
      </c>
      <c r="Q31">
        <v>225</v>
      </c>
    </row>
    <row r="32" spans="1:17" ht="25.5" customHeight="1">
      <c r="A32" s="53">
        <v>152</v>
      </c>
      <c r="B32" s="54" t="s">
        <v>24</v>
      </c>
      <c r="C32" s="84"/>
      <c r="D32" s="85"/>
      <c r="E32" s="84"/>
      <c r="F32" s="85"/>
      <c r="G32" s="378"/>
      <c r="H32" s="379"/>
      <c r="I32" s="378"/>
      <c r="J32" s="379"/>
      <c r="K32" s="378"/>
      <c r="L32" s="379"/>
      <c r="M32" s="84">
        <v>999</v>
      </c>
      <c r="N32" s="85">
        <v>70000</v>
      </c>
      <c r="O32" s="52">
        <f t="shared" si="0"/>
        <v>70000</v>
      </c>
      <c r="Q32">
        <v>227</v>
      </c>
    </row>
    <row r="33" spans="1:17" ht="25.5" customHeight="1">
      <c r="A33" s="53">
        <v>153</v>
      </c>
      <c r="B33" s="54" t="s">
        <v>25</v>
      </c>
      <c r="C33" s="84"/>
      <c r="D33" s="85"/>
      <c r="E33" s="84"/>
      <c r="F33" s="85"/>
      <c r="G33" s="378"/>
      <c r="H33" s="379"/>
      <c r="I33" s="378"/>
      <c r="J33" s="379"/>
      <c r="K33" s="378"/>
      <c r="L33" s="379"/>
      <c r="M33" s="84"/>
      <c r="N33" s="85"/>
      <c r="O33" s="52">
        <f t="shared" si="0"/>
        <v>0</v>
      </c>
      <c r="Q33" s="429">
        <v>229</v>
      </c>
    </row>
    <row r="34" spans="1:17" ht="25.5" customHeight="1">
      <c r="A34" s="53">
        <v>154</v>
      </c>
      <c r="B34" s="54" t="s">
        <v>26</v>
      </c>
      <c r="C34" s="84"/>
      <c r="D34" s="85"/>
      <c r="E34" s="84"/>
      <c r="F34" s="85"/>
      <c r="G34" s="378"/>
      <c r="H34" s="379"/>
      <c r="I34" s="378"/>
      <c r="J34" s="379"/>
      <c r="K34" s="378"/>
      <c r="L34" s="379"/>
      <c r="M34" s="84"/>
      <c r="N34" s="85"/>
      <c r="O34" s="52">
        <f t="shared" si="0"/>
        <v>0</v>
      </c>
      <c r="Q34" s="76" t="s">
        <v>1124</v>
      </c>
    </row>
    <row r="35" spans="1:17" ht="25.5" customHeight="1">
      <c r="A35" s="53">
        <v>155</v>
      </c>
      <c r="B35" s="54" t="s">
        <v>1367</v>
      </c>
      <c r="C35" s="378"/>
      <c r="D35" s="379"/>
      <c r="E35" s="378"/>
      <c r="F35" s="379"/>
      <c r="G35" s="378"/>
      <c r="H35" s="379"/>
      <c r="I35" s="378"/>
      <c r="J35" s="379"/>
      <c r="K35" s="378"/>
      <c r="L35" s="379"/>
      <c r="M35" s="378"/>
      <c r="N35" s="379"/>
      <c r="O35" s="52">
        <f t="shared" si="0"/>
        <v>0</v>
      </c>
      <c r="Q35">
        <v>202</v>
      </c>
    </row>
    <row r="36" spans="1:17" ht="25.5" customHeight="1">
      <c r="A36" s="53">
        <v>159</v>
      </c>
      <c r="B36" s="54" t="s">
        <v>27</v>
      </c>
      <c r="C36" s="84"/>
      <c r="D36" s="85"/>
      <c r="E36" s="84"/>
      <c r="F36" s="85"/>
      <c r="G36" s="378"/>
      <c r="H36" s="379"/>
      <c r="I36" s="378"/>
      <c r="J36" s="379"/>
      <c r="K36" s="378"/>
      <c r="L36" s="379"/>
      <c r="M36" s="84"/>
      <c r="N36" s="85"/>
      <c r="O36" s="52">
        <f t="shared" si="0"/>
        <v>0</v>
      </c>
      <c r="Q36">
        <v>204</v>
      </c>
    </row>
    <row r="37" spans="1:17" ht="25.5" customHeight="1">
      <c r="A37" s="49">
        <v>1600</v>
      </c>
      <c r="B37" s="386" t="s">
        <v>28</v>
      </c>
      <c r="C37" s="51"/>
      <c r="D37" s="62">
        <f>SUM(D38)</f>
        <v>0</v>
      </c>
      <c r="E37" s="51"/>
      <c r="F37" s="62">
        <f>SUM(F38)</f>
        <v>0</v>
      </c>
      <c r="G37" s="51"/>
      <c r="H37" s="62">
        <f>SUM(H38)</f>
        <v>0</v>
      </c>
      <c r="I37" s="51"/>
      <c r="J37" s="62">
        <f>SUM(J38)</f>
        <v>0</v>
      </c>
      <c r="K37" s="51"/>
      <c r="L37" s="62">
        <f>SUM(L38)</f>
        <v>0</v>
      </c>
      <c r="M37" s="51"/>
      <c r="N37" s="62">
        <f>SUM(N38)</f>
        <v>0</v>
      </c>
      <c r="O37" s="52">
        <f t="shared" si="0"/>
        <v>0</v>
      </c>
      <c r="Q37">
        <v>206</v>
      </c>
    </row>
    <row r="38" spans="1:17" ht="25.5" customHeight="1">
      <c r="A38" s="53">
        <v>161</v>
      </c>
      <c r="B38" s="54" t="s">
        <v>29</v>
      </c>
      <c r="C38" s="84"/>
      <c r="D38" s="85"/>
      <c r="E38" s="84"/>
      <c r="F38" s="85"/>
      <c r="G38" s="378"/>
      <c r="H38" s="379"/>
      <c r="I38" s="378"/>
      <c r="J38" s="379"/>
      <c r="K38" s="378"/>
      <c r="L38" s="379"/>
      <c r="M38" s="84"/>
      <c r="N38" s="85"/>
      <c r="O38" s="52">
        <f t="shared" si="0"/>
        <v>0</v>
      </c>
      <c r="Q38">
        <v>208</v>
      </c>
    </row>
    <row r="39" spans="1:17" ht="25.5" customHeight="1">
      <c r="A39" s="387">
        <v>1700</v>
      </c>
      <c r="B39" s="50" t="s">
        <v>1274</v>
      </c>
      <c r="C39" s="51"/>
      <c r="D39" s="62">
        <f>SUM(D40:D41)</f>
        <v>0</v>
      </c>
      <c r="E39" s="51"/>
      <c r="F39" s="62">
        <f>SUM(F40:F41)</f>
        <v>0</v>
      </c>
      <c r="G39" s="51"/>
      <c r="H39" s="62">
        <f>SUM(H40:H41)</f>
        <v>0</v>
      </c>
      <c r="I39" s="51"/>
      <c r="J39" s="62">
        <f>SUM(J40:J41)</f>
        <v>0</v>
      </c>
      <c r="K39" s="51"/>
      <c r="L39" s="62">
        <f>SUM(L40:L41)</f>
        <v>0</v>
      </c>
      <c r="M39" s="51"/>
      <c r="N39" s="62">
        <f>SUM(N40:N41)</f>
        <v>0</v>
      </c>
      <c r="O39" s="52">
        <f t="shared" si="0"/>
        <v>0</v>
      </c>
      <c r="Q39">
        <v>210</v>
      </c>
    </row>
    <row r="40" spans="1:17" ht="25.5" customHeight="1">
      <c r="A40" s="53">
        <v>171</v>
      </c>
      <c r="B40" s="54" t="s">
        <v>30</v>
      </c>
      <c r="C40" s="84"/>
      <c r="D40" s="85"/>
      <c r="E40" s="84"/>
      <c r="F40" s="85"/>
      <c r="G40" s="378"/>
      <c r="H40" s="379"/>
      <c r="I40" s="378"/>
      <c r="J40" s="379"/>
      <c r="K40" s="378"/>
      <c r="L40" s="379"/>
      <c r="M40" s="84"/>
      <c r="N40" s="85"/>
      <c r="O40" s="52">
        <f t="shared" si="0"/>
        <v>0</v>
      </c>
      <c r="Q40">
        <v>212</v>
      </c>
    </row>
    <row r="41" spans="1:17" ht="25.5" customHeight="1">
      <c r="A41" s="53">
        <v>172</v>
      </c>
      <c r="B41" s="54" t="s">
        <v>31</v>
      </c>
      <c r="C41" s="84"/>
      <c r="D41" s="85"/>
      <c r="E41" s="84"/>
      <c r="F41" s="85"/>
      <c r="G41" s="378"/>
      <c r="H41" s="379"/>
      <c r="I41" s="378"/>
      <c r="J41" s="379"/>
      <c r="K41" s="378"/>
      <c r="L41" s="379"/>
      <c r="M41" s="84"/>
      <c r="N41" s="85"/>
      <c r="O41" s="52">
        <f t="shared" si="0"/>
        <v>0</v>
      </c>
      <c r="Q41">
        <v>214</v>
      </c>
    </row>
    <row r="42" spans="1:17" ht="25.5" customHeight="1">
      <c r="A42" s="55">
        <v>2000</v>
      </c>
      <c r="B42" s="56" t="s">
        <v>32</v>
      </c>
      <c r="C42" s="57"/>
      <c r="D42" s="79">
        <f>D43+D52+D56+D66+D76+D84+D87+D93+D97</f>
        <v>0</v>
      </c>
      <c r="E42" s="57"/>
      <c r="F42" s="79">
        <f>F43+F52+F56+F66+F76+F84+F87+F93+F97</f>
        <v>0</v>
      </c>
      <c r="G42" s="57"/>
      <c r="H42" s="79">
        <f>H43+H52+H56+H66+H76+H84+H87+H93+H97</f>
        <v>0</v>
      </c>
      <c r="I42" s="57"/>
      <c r="J42" s="79">
        <f>J43+J52+J56+J66+J76+J84+J87+J93+J97</f>
        <v>0</v>
      </c>
      <c r="K42" s="57"/>
      <c r="L42" s="79">
        <f>L43+L52+L56+L66+L76+L84+L87+L93+L97</f>
        <v>0</v>
      </c>
      <c r="M42" s="57"/>
      <c r="N42" s="79">
        <f>N43+N52+N56+N66+N76+N84+N87+N93+N97</f>
        <v>331000</v>
      </c>
      <c r="O42" s="52">
        <f t="shared" si="0"/>
        <v>331000</v>
      </c>
      <c r="Q42">
        <v>216</v>
      </c>
    </row>
    <row r="43" spans="1:17" ht="25.5" customHeight="1">
      <c r="A43" s="58">
        <v>2100</v>
      </c>
      <c r="B43" s="50" t="s">
        <v>33</v>
      </c>
      <c r="C43" s="51"/>
      <c r="D43" s="62">
        <f>SUM(D44:D51)</f>
        <v>0</v>
      </c>
      <c r="E43" s="51"/>
      <c r="F43" s="62">
        <f>SUM(F44:F51)</f>
        <v>0</v>
      </c>
      <c r="G43" s="51"/>
      <c r="H43" s="62">
        <f>SUM(H44:H51)</f>
        <v>0</v>
      </c>
      <c r="I43" s="51"/>
      <c r="J43" s="62">
        <f>SUM(J44:J51)</f>
        <v>0</v>
      </c>
      <c r="K43" s="51"/>
      <c r="L43" s="62">
        <f>SUM(L44:L51)</f>
        <v>0</v>
      </c>
      <c r="M43" s="51"/>
      <c r="N43" s="62">
        <f>SUM(N44:N51)</f>
        <v>44000</v>
      </c>
      <c r="O43" s="52">
        <f t="shared" si="0"/>
        <v>44000</v>
      </c>
      <c r="Q43">
        <v>224</v>
      </c>
    </row>
    <row r="44" spans="1:17" ht="25.5" customHeight="1">
      <c r="A44" s="53">
        <v>211</v>
      </c>
      <c r="B44" s="54" t="s">
        <v>34</v>
      </c>
      <c r="C44" s="84"/>
      <c r="D44" s="85"/>
      <c r="E44" s="84"/>
      <c r="F44" s="85"/>
      <c r="G44" s="378"/>
      <c r="H44" s="379"/>
      <c r="I44" s="378"/>
      <c r="J44" s="379"/>
      <c r="K44" s="378"/>
      <c r="L44" s="379"/>
      <c r="M44" s="84">
        <v>999</v>
      </c>
      <c r="N44" s="85">
        <v>20000</v>
      </c>
      <c r="O44" s="52">
        <f t="shared" si="0"/>
        <v>20000</v>
      </c>
      <c r="Q44">
        <v>226</v>
      </c>
    </row>
    <row r="45" spans="1:17" ht="25.5" customHeight="1">
      <c r="A45" s="53">
        <v>212</v>
      </c>
      <c r="B45" s="54" t="s">
        <v>35</v>
      </c>
      <c r="C45" s="84"/>
      <c r="D45" s="85"/>
      <c r="E45" s="84"/>
      <c r="F45" s="85"/>
      <c r="G45" s="378"/>
      <c r="H45" s="379"/>
      <c r="I45" s="378"/>
      <c r="J45" s="379"/>
      <c r="K45" s="378"/>
      <c r="L45" s="379"/>
      <c r="M45" s="84">
        <v>999</v>
      </c>
      <c r="N45" s="85">
        <v>3500</v>
      </c>
      <c r="O45" s="52">
        <f t="shared" si="0"/>
        <v>3500</v>
      </c>
      <c r="Q45" s="429">
        <v>228</v>
      </c>
    </row>
    <row r="46" spans="1:17" ht="25.5" customHeight="1">
      <c r="A46" s="53">
        <v>213</v>
      </c>
      <c r="B46" s="54" t="s">
        <v>36</v>
      </c>
      <c r="C46" s="84"/>
      <c r="D46" s="85"/>
      <c r="E46" s="84"/>
      <c r="F46" s="85"/>
      <c r="G46" s="378"/>
      <c r="H46" s="379"/>
      <c r="I46" s="378"/>
      <c r="J46" s="379"/>
      <c r="K46" s="378"/>
      <c r="L46" s="379"/>
      <c r="M46" s="84"/>
      <c r="N46" s="85"/>
      <c r="O46" s="52">
        <f t="shared" si="0"/>
        <v>0</v>
      </c>
      <c r="Q46">
        <v>230</v>
      </c>
    </row>
    <row r="47" spans="1:17" ht="25.5" customHeight="1">
      <c r="A47" s="53">
        <v>214</v>
      </c>
      <c r="B47" s="54" t="s">
        <v>37</v>
      </c>
      <c r="C47" s="84"/>
      <c r="D47" s="85"/>
      <c r="E47" s="84"/>
      <c r="F47" s="85"/>
      <c r="G47" s="378"/>
      <c r="H47" s="379"/>
      <c r="I47" s="378"/>
      <c r="J47" s="379"/>
      <c r="K47" s="378"/>
      <c r="L47" s="379"/>
      <c r="M47" s="84">
        <v>999</v>
      </c>
      <c r="N47" s="85">
        <v>15000</v>
      </c>
      <c r="O47" s="52">
        <f t="shared" si="0"/>
        <v>15000</v>
      </c>
    </row>
    <row r="48" spans="1:17" ht="25.5" customHeight="1">
      <c r="A48" s="53">
        <v>215</v>
      </c>
      <c r="B48" s="54" t="s">
        <v>313</v>
      </c>
      <c r="C48" s="84"/>
      <c r="D48" s="85"/>
      <c r="E48" s="84"/>
      <c r="F48" s="85"/>
      <c r="G48" s="378"/>
      <c r="H48" s="379"/>
      <c r="I48" s="378"/>
      <c r="J48" s="379"/>
      <c r="K48" s="378"/>
      <c r="L48" s="379"/>
      <c r="M48" s="84">
        <v>999</v>
      </c>
      <c r="N48" s="85">
        <v>500</v>
      </c>
      <c r="O48" s="52">
        <f t="shared" si="0"/>
        <v>500</v>
      </c>
      <c r="Q48">
        <v>301</v>
      </c>
    </row>
    <row r="49" spans="1:17" ht="25.5" customHeight="1">
      <c r="A49" s="53">
        <v>216</v>
      </c>
      <c r="B49" s="54" t="s">
        <v>38</v>
      </c>
      <c r="C49" s="84"/>
      <c r="D49" s="85"/>
      <c r="E49" s="84"/>
      <c r="F49" s="85"/>
      <c r="G49" s="378"/>
      <c r="H49" s="379"/>
      <c r="I49" s="378"/>
      <c r="J49" s="379"/>
      <c r="K49" s="378"/>
      <c r="L49" s="379"/>
      <c r="M49" s="84">
        <v>999</v>
      </c>
      <c r="N49" s="85">
        <v>4000</v>
      </c>
      <c r="O49" s="52">
        <f t="shared" si="0"/>
        <v>4000</v>
      </c>
      <c r="Q49">
        <v>302</v>
      </c>
    </row>
    <row r="50" spans="1:17" ht="25.5" customHeight="1">
      <c r="A50" s="53">
        <v>217</v>
      </c>
      <c r="B50" s="54" t="s">
        <v>39</v>
      </c>
      <c r="C50" s="84"/>
      <c r="D50" s="85"/>
      <c r="E50" s="84"/>
      <c r="F50" s="85"/>
      <c r="G50" s="378"/>
      <c r="H50" s="379"/>
      <c r="I50" s="378"/>
      <c r="J50" s="379"/>
      <c r="K50" s="378"/>
      <c r="L50" s="379"/>
      <c r="M50" s="84">
        <v>999</v>
      </c>
      <c r="N50" s="85">
        <v>1000</v>
      </c>
      <c r="O50" s="52">
        <f t="shared" si="0"/>
        <v>1000</v>
      </c>
      <c r="Q50">
        <v>303</v>
      </c>
    </row>
    <row r="51" spans="1:17" ht="25.5" customHeight="1">
      <c r="A51" s="53">
        <v>218</v>
      </c>
      <c r="B51" s="54" t="s">
        <v>40</v>
      </c>
      <c r="C51" s="84"/>
      <c r="D51" s="85"/>
      <c r="E51" s="84"/>
      <c r="F51" s="85"/>
      <c r="G51" s="378"/>
      <c r="H51" s="379"/>
      <c r="I51" s="378"/>
      <c r="J51" s="379"/>
      <c r="K51" s="378"/>
      <c r="L51" s="379"/>
      <c r="M51" s="84"/>
      <c r="N51" s="85"/>
      <c r="O51" s="52">
        <f t="shared" si="0"/>
        <v>0</v>
      </c>
      <c r="Q51">
        <v>304</v>
      </c>
    </row>
    <row r="52" spans="1:17" ht="25.5" customHeight="1">
      <c r="A52" s="58">
        <v>2200</v>
      </c>
      <c r="B52" s="50" t="s">
        <v>41</v>
      </c>
      <c r="C52" s="51"/>
      <c r="D52" s="62">
        <f>SUM(D53:D55)</f>
        <v>0</v>
      </c>
      <c r="E52" s="51"/>
      <c r="F52" s="62">
        <f>SUM(F53:F55)</f>
        <v>0</v>
      </c>
      <c r="G52" s="51"/>
      <c r="H52" s="62">
        <f>SUM(H53:H55)</f>
        <v>0</v>
      </c>
      <c r="I52" s="51"/>
      <c r="J52" s="62">
        <f>SUM(J53:J55)</f>
        <v>0</v>
      </c>
      <c r="K52" s="51"/>
      <c r="L52" s="62">
        <f>SUM(L53:L55)</f>
        <v>0</v>
      </c>
      <c r="M52" s="51"/>
      <c r="N52" s="62">
        <f>SUM(N53:N55)</f>
        <v>15000</v>
      </c>
      <c r="O52" s="52">
        <f t="shared" si="0"/>
        <v>15000</v>
      </c>
      <c r="Q52">
        <v>305</v>
      </c>
    </row>
    <row r="53" spans="1:17" ht="25.5" customHeight="1">
      <c r="A53" s="53">
        <v>221</v>
      </c>
      <c r="B53" s="54" t="s">
        <v>42</v>
      </c>
      <c r="C53" s="84"/>
      <c r="D53" s="85"/>
      <c r="E53" s="84"/>
      <c r="F53" s="85"/>
      <c r="G53" s="378"/>
      <c r="H53" s="379"/>
      <c r="I53" s="378"/>
      <c r="J53" s="379"/>
      <c r="K53" s="378"/>
      <c r="L53" s="379"/>
      <c r="M53" s="84">
        <v>999</v>
      </c>
      <c r="N53" s="85">
        <v>5000</v>
      </c>
      <c r="O53" s="52">
        <f t="shared" si="0"/>
        <v>5000</v>
      </c>
      <c r="Q53">
        <v>306</v>
      </c>
    </row>
    <row r="54" spans="1:17" ht="25.5" customHeight="1">
      <c r="A54" s="53">
        <v>222</v>
      </c>
      <c r="B54" s="54" t="s">
        <v>43</v>
      </c>
      <c r="C54" s="84"/>
      <c r="D54" s="85"/>
      <c r="E54" s="84"/>
      <c r="F54" s="85"/>
      <c r="G54" s="378"/>
      <c r="H54" s="379"/>
      <c r="I54" s="378"/>
      <c r="J54" s="379"/>
      <c r="K54" s="378"/>
      <c r="L54" s="379"/>
      <c r="M54" s="84"/>
      <c r="N54" s="85"/>
      <c r="O54" s="52">
        <f t="shared" si="0"/>
        <v>0</v>
      </c>
      <c r="Q54">
        <v>307</v>
      </c>
    </row>
    <row r="55" spans="1:17" ht="25.5" customHeight="1">
      <c r="A55" s="53">
        <v>223</v>
      </c>
      <c r="B55" s="54" t="s">
        <v>44</v>
      </c>
      <c r="C55" s="84"/>
      <c r="D55" s="85"/>
      <c r="E55" s="84"/>
      <c r="F55" s="85"/>
      <c r="G55" s="378"/>
      <c r="H55" s="379"/>
      <c r="I55" s="378"/>
      <c r="J55" s="379"/>
      <c r="K55" s="378"/>
      <c r="L55" s="379"/>
      <c r="M55" s="84">
        <v>999</v>
      </c>
      <c r="N55" s="85">
        <v>10000</v>
      </c>
      <c r="O55" s="52">
        <f t="shared" si="0"/>
        <v>10000</v>
      </c>
      <c r="Q55">
        <v>308</v>
      </c>
    </row>
    <row r="56" spans="1:17" ht="25.5" customHeight="1">
      <c r="A56" s="58">
        <v>2300</v>
      </c>
      <c r="B56" s="50" t="s">
        <v>45</v>
      </c>
      <c r="C56" s="51"/>
      <c r="D56" s="62">
        <f>SUM(D57:D65)</f>
        <v>0</v>
      </c>
      <c r="E56" s="51"/>
      <c r="F56" s="62">
        <f>SUM(F57:F65)</f>
        <v>0</v>
      </c>
      <c r="G56" s="51"/>
      <c r="H56" s="62">
        <f>SUM(H57:H65)</f>
        <v>0</v>
      </c>
      <c r="I56" s="51"/>
      <c r="J56" s="62">
        <f>SUM(J57:J65)</f>
        <v>0</v>
      </c>
      <c r="K56" s="51"/>
      <c r="L56" s="62">
        <f>SUM(L57:L65)</f>
        <v>0</v>
      </c>
      <c r="M56" s="51"/>
      <c r="N56" s="62">
        <f>SUM(N57:N65)</f>
        <v>0</v>
      </c>
      <c r="O56" s="52">
        <f t="shared" si="0"/>
        <v>0</v>
      </c>
      <c r="Q56">
        <v>309</v>
      </c>
    </row>
    <row r="57" spans="1:17" ht="25.5" customHeight="1">
      <c r="A57" s="53">
        <v>231</v>
      </c>
      <c r="B57" s="54" t="s">
        <v>46</v>
      </c>
      <c r="C57" s="84"/>
      <c r="D57" s="85"/>
      <c r="E57" s="84"/>
      <c r="F57" s="85"/>
      <c r="G57" s="378"/>
      <c r="H57" s="379"/>
      <c r="I57" s="378"/>
      <c r="J57" s="379"/>
      <c r="K57" s="378"/>
      <c r="L57" s="379"/>
      <c r="M57" s="84"/>
      <c r="N57" s="85"/>
      <c r="O57" s="52">
        <f t="shared" si="0"/>
        <v>0</v>
      </c>
      <c r="Q57">
        <v>310</v>
      </c>
    </row>
    <row r="58" spans="1:17" ht="25.5" customHeight="1">
      <c r="A58" s="53">
        <v>232</v>
      </c>
      <c r="B58" s="54" t="s">
        <v>47</v>
      </c>
      <c r="C58" s="84"/>
      <c r="D58" s="85"/>
      <c r="E58" s="84"/>
      <c r="F58" s="85"/>
      <c r="G58" s="378"/>
      <c r="H58" s="379"/>
      <c r="I58" s="378"/>
      <c r="J58" s="379"/>
      <c r="K58" s="378"/>
      <c r="L58" s="379"/>
      <c r="M58" s="84"/>
      <c r="N58" s="85"/>
      <c r="O58" s="52">
        <f t="shared" si="0"/>
        <v>0</v>
      </c>
      <c r="Q58">
        <v>311</v>
      </c>
    </row>
    <row r="59" spans="1:17" ht="25.5" customHeight="1">
      <c r="A59" s="53">
        <v>233</v>
      </c>
      <c r="B59" s="54" t="s">
        <v>314</v>
      </c>
      <c r="C59" s="84"/>
      <c r="D59" s="85"/>
      <c r="E59" s="84"/>
      <c r="F59" s="85"/>
      <c r="G59" s="378"/>
      <c r="H59" s="379"/>
      <c r="I59" s="378"/>
      <c r="J59" s="379"/>
      <c r="K59" s="378"/>
      <c r="L59" s="379"/>
      <c r="M59" s="84"/>
      <c r="N59" s="85"/>
      <c r="O59" s="52">
        <f t="shared" si="0"/>
        <v>0</v>
      </c>
      <c r="Q59">
        <v>312</v>
      </c>
    </row>
    <row r="60" spans="1:17" ht="25.5" customHeight="1">
      <c r="A60" s="53">
        <v>234</v>
      </c>
      <c r="B60" s="54" t="s">
        <v>48</v>
      </c>
      <c r="C60" s="84"/>
      <c r="D60" s="85"/>
      <c r="E60" s="84"/>
      <c r="F60" s="85"/>
      <c r="G60" s="378"/>
      <c r="H60" s="379"/>
      <c r="I60" s="378"/>
      <c r="J60" s="379"/>
      <c r="K60" s="378"/>
      <c r="L60" s="379"/>
      <c r="M60" s="84"/>
      <c r="N60" s="85"/>
      <c r="O60" s="52">
        <f t="shared" si="0"/>
        <v>0</v>
      </c>
      <c r="Q60">
        <v>313</v>
      </c>
    </row>
    <row r="61" spans="1:17" ht="25.5" customHeight="1">
      <c r="A61" s="53">
        <v>235</v>
      </c>
      <c r="B61" s="54" t="s">
        <v>324</v>
      </c>
      <c r="C61" s="84"/>
      <c r="D61" s="85"/>
      <c r="E61" s="84"/>
      <c r="F61" s="85"/>
      <c r="G61" s="378"/>
      <c r="H61" s="379"/>
      <c r="I61" s="378"/>
      <c r="J61" s="379"/>
      <c r="K61" s="378"/>
      <c r="L61" s="379"/>
      <c r="M61" s="84"/>
      <c r="N61" s="85"/>
      <c r="O61" s="52">
        <f t="shared" si="0"/>
        <v>0</v>
      </c>
      <c r="Q61">
        <v>314</v>
      </c>
    </row>
    <row r="62" spans="1:17" ht="25.5" customHeight="1">
      <c r="A62" s="53">
        <v>236</v>
      </c>
      <c r="B62" s="54" t="s">
        <v>49</v>
      </c>
      <c r="C62" s="84"/>
      <c r="D62" s="85"/>
      <c r="E62" s="84"/>
      <c r="F62" s="85"/>
      <c r="G62" s="378"/>
      <c r="H62" s="379"/>
      <c r="I62" s="378"/>
      <c r="J62" s="379"/>
      <c r="K62" s="378"/>
      <c r="L62" s="379"/>
      <c r="M62" s="84"/>
      <c r="N62" s="85"/>
      <c r="O62" s="52">
        <f t="shared" si="0"/>
        <v>0</v>
      </c>
      <c r="Q62">
        <v>315</v>
      </c>
    </row>
    <row r="63" spans="1:17" ht="25.5" customHeight="1">
      <c r="A63" s="53">
        <v>237</v>
      </c>
      <c r="B63" s="54" t="s">
        <v>50</v>
      </c>
      <c r="C63" s="84"/>
      <c r="D63" s="85"/>
      <c r="E63" s="84"/>
      <c r="F63" s="85"/>
      <c r="G63" s="378"/>
      <c r="H63" s="379"/>
      <c r="I63" s="378"/>
      <c r="J63" s="379"/>
      <c r="K63" s="378"/>
      <c r="L63" s="379"/>
      <c r="M63" s="84"/>
      <c r="N63" s="85"/>
      <c r="O63" s="52">
        <f t="shared" si="0"/>
        <v>0</v>
      </c>
      <c r="Q63">
        <v>316</v>
      </c>
    </row>
    <row r="64" spans="1:17" ht="25.5" customHeight="1">
      <c r="A64" s="53">
        <v>238</v>
      </c>
      <c r="B64" s="54" t="s">
        <v>51</v>
      </c>
      <c r="C64" s="378"/>
      <c r="D64" s="379"/>
      <c r="E64" s="378"/>
      <c r="F64" s="379"/>
      <c r="G64" s="378"/>
      <c r="H64" s="379"/>
      <c r="I64" s="378"/>
      <c r="J64" s="379"/>
      <c r="K64" s="378"/>
      <c r="L64" s="379"/>
      <c r="M64" s="378"/>
      <c r="N64" s="379"/>
      <c r="O64" s="52">
        <f t="shared" si="0"/>
        <v>0</v>
      </c>
      <c r="Q64">
        <v>317</v>
      </c>
    </row>
    <row r="65" spans="1:17" ht="25.5" customHeight="1">
      <c r="A65" s="53">
        <v>239</v>
      </c>
      <c r="B65" s="54" t="s">
        <v>52</v>
      </c>
      <c r="C65" s="84"/>
      <c r="D65" s="85"/>
      <c r="E65" s="84"/>
      <c r="F65" s="85"/>
      <c r="G65" s="378"/>
      <c r="H65" s="379"/>
      <c r="I65" s="378"/>
      <c r="J65" s="379"/>
      <c r="K65" s="378"/>
      <c r="L65" s="379"/>
      <c r="M65" s="84"/>
      <c r="N65" s="85"/>
      <c r="O65" s="52">
        <f t="shared" si="0"/>
        <v>0</v>
      </c>
      <c r="Q65">
        <v>399</v>
      </c>
    </row>
    <row r="66" spans="1:17" ht="25.5" customHeight="1">
      <c r="A66" s="58">
        <v>2400</v>
      </c>
      <c r="B66" s="50" t="s">
        <v>53</v>
      </c>
      <c r="C66" s="51"/>
      <c r="D66" s="62">
        <f>SUM(D67:D75)</f>
        <v>0</v>
      </c>
      <c r="E66" s="51"/>
      <c r="F66" s="62">
        <f>SUM(F67:F75)</f>
        <v>0</v>
      </c>
      <c r="G66" s="51"/>
      <c r="H66" s="62">
        <f>SUM(H67:H75)</f>
        <v>0</v>
      </c>
      <c r="I66" s="51"/>
      <c r="J66" s="62">
        <f>SUM(J67:J75)</f>
        <v>0</v>
      </c>
      <c r="K66" s="51"/>
      <c r="L66" s="62">
        <f>SUM(L67:L75)</f>
        <v>0</v>
      </c>
      <c r="M66" s="51"/>
      <c r="N66" s="62">
        <f>SUM(N67:N75)</f>
        <v>165000</v>
      </c>
      <c r="O66" s="52">
        <f t="shared" si="0"/>
        <v>165000</v>
      </c>
    </row>
    <row r="67" spans="1:17" ht="25.5" customHeight="1">
      <c r="A67" s="53">
        <v>241</v>
      </c>
      <c r="B67" s="54" t="s">
        <v>54</v>
      </c>
      <c r="C67" s="84"/>
      <c r="D67" s="85"/>
      <c r="E67" s="84"/>
      <c r="F67" s="85"/>
      <c r="G67" s="378"/>
      <c r="H67" s="379"/>
      <c r="I67" s="378"/>
      <c r="J67" s="379"/>
      <c r="K67" s="378"/>
      <c r="L67" s="379"/>
      <c r="M67" s="84">
        <v>999</v>
      </c>
      <c r="N67" s="85">
        <v>15000</v>
      </c>
      <c r="O67" s="52">
        <f t="shared" si="0"/>
        <v>15000</v>
      </c>
      <c r="Q67">
        <v>401</v>
      </c>
    </row>
    <row r="68" spans="1:17" ht="25.5" customHeight="1">
      <c r="A68" s="53">
        <v>242</v>
      </c>
      <c r="B68" s="54" t="s">
        <v>55</v>
      </c>
      <c r="C68" s="84"/>
      <c r="D68" s="85"/>
      <c r="E68" s="84"/>
      <c r="F68" s="85"/>
      <c r="G68" s="378"/>
      <c r="H68" s="379"/>
      <c r="I68" s="378"/>
      <c r="J68" s="379"/>
      <c r="K68" s="378"/>
      <c r="L68" s="379"/>
      <c r="M68" s="84"/>
      <c r="N68" s="85"/>
      <c r="O68" s="52">
        <f t="shared" si="0"/>
        <v>0</v>
      </c>
      <c r="Q68">
        <v>402</v>
      </c>
    </row>
    <row r="69" spans="1:17" ht="25.5" customHeight="1">
      <c r="A69" s="53">
        <v>243</v>
      </c>
      <c r="B69" s="54" t="s">
        <v>56</v>
      </c>
      <c r="C69" s="84"/>
      <c r="D69" s="85"/>
      <c r="E69" s="84"/>
      <c r="F69" s="85"/>
      <c r="G69" s="378"/>
      <c r="H69" s="379"/>
      <c r="I69" s="378"/>
      <c r="J69" s="379"/>
      <c r="K69" s="378"/>
      <c r="L69" s="379"/>
      <c r="M69" s="84"/>
      <c r="N69" s="85"/>
      <c r="O69" s="52">
        <f t="shared" si="0"/>
        <v>0</v>
      </c>
      <c r="Q69">
        <v>403</v>
      </c>
    </row>
    <row r="70" spans="1:17" ht="25.5" customHeight="1">
      <c r="A70" s="53">
        <v>244</v>
      </c>
      <c r="B70" s="54" t="s">
        <v>57</v>
      </c>
      <c r="C70" s="84"/>
      <c r="D70" s="85"/>
      <c r="E70" s="84"/>
      <c r="F70" s="85"/>
      <c r="G70" s="378"/>
      <c r="H70" s="379"/>
      <c r="I70" s="378"/>
      <c r="J70" s="379"/>
      <c r="K70" s="378"/>
      <c r="L70" s="379"/>
      <c r="M70" s="84"/>
      <c r="N70" s="85"/>
      <c r="O70" s="52">
        <f t="shared" si="0"/>
        <v>0</v>
      </c>
      <c r="Q70">
        <v>404</v>
      </c>
    </row>
    <row r="71" spans="1:17" ht="25.5" customHeight="1">
      <c r="A71" s="53">
        <v>245</v>
      </c>
      <c r="B71" s="54" t="s">
        <v>58</v>
      </c>
      <c r="C71" s="84"/>
      <c r="D71" s="85"/>
      <c r="E71" s="84"/>
      <c r="F71" s="85"/>
      <c r="G71" s="378"/>
      <c r="H71" s="379"/>
      <c r="I71" s="378"/>
      <c r="J71" s="379"/>
      <c r="K71" s="378"/>
      <c r="L71" s="379"/>
      <c r="M71" s="84">
        <v>999</v>
      </c>
      <c r="N71" s="85">
        <v>50000</v>
      </c>
      <c r="O71" s="52">
        <f t="shared" ref="O71:O134" si="1">D71+F71+H71+J71+L71+N71</f>
        <v>50000</v>
      </c>
      <c r="Q71">
        <v>405</v>
      </c>
    </row>
    <row r="72" spans="1:17" ht="25.5" customHeight="1">
      <c r="A72" s="53">
        <v>246</v>
      </c>
      <c r="B72" s="54" t="s">
        <v>325</v>
      </c>
      <c r="C72" s="84"/>
      <c r="D72" s="85"/>
      <c r="E72" s="84"/>
      <c r="F72" s="85"/>
      <c r="G72" s="378"/>
      <c r="H72" s="379"/>
      <c r="I72" s="378"/>
      <c r="J72" s="379"/>
      <c r="K72" s="378"/>
      <c r="L72" s="379"/>
      <c r="M72" s="84">
        <v>999</v>
      </c>
      <c r="N72" s="85">
        <v>10000</v>
      </c>
      <c r="O72" s="52">
        <f t="shared" si="1"/>
        <v>10000</v>
      </c>
      <c r="Q72">
        <v>406</v>
      </c>
    </row>
    <row r="73" spans="1:17" ht="25.5" customHeight="1">
      <c r="A73" s="53">
        <v>247</v>
      </c>
      <c r="B73" s="54" t="s">
        <v>59</v>
      </c>
      <c r="C73" s="84"/>
      <c r="D73" s="85"/>
      <c r="E73" s="84"/>
      <c r="F73" s="85"/>
      <c r="G73" s="378"/>
      <c r="H73" s="379"/>
      <c r="I73" s="378"/>
      <c r="J73" s="379"/>
      <c r="K73" s="378"/>
      <c r="L73" s="379"/>
      <c r="M73" s="84">
        <v>999</v>
      </c>
      <c r="N73" s="85">
        <v>50000</v>
      </c>
      <c r="O73" s="52">
        <f t="shared" si="1"/>
        <v>50000</v>
      </c>
      <c r="Q73">
        <v>407</v>
      </c>
    </row>
    <row r="74" spans="1:17" ht="25.5" customHeight="1">
      <c r="A74" s="53">
        <v>248</v>
      </c>
      <c r="B74" s="54" t="s">
        <v>60</v>
      </c>
      <c r="C74" s="84"/>
      <c r="D74" s="85"/>
      <c r="E74" s="84"/>
      <c r="F74" s="85"/>
      <c r="G74" s="378"/>
      <c r="H74" s="379"/>
      <c r="I74" s="378"/>
      <c r="J74" s="379"/>
      <c r="K74" s="378"/>
      <c r="L74" s="379"/>
      <c r="M74" s="84">
        <v>999</v>
      </c>
      <c r="N74" s="85">
        <v>40000</v>
      </c>
      <c r="O74" s="52">
        <f t="shared" si="1"/>
        <v>40000</v>
      </c>
      <c r="Q74">
        <v>499</v>
      </c>
    </row>
    <row r="75" spans="1:17" ht="25.5" customHeight="1">
      <c r="A75" s="53">
        <v>249</v>
      </c>
      <c r="B75" s="54" t="s">
        <v>61</v>
      </c>
      <c r="C75" s="84"/>
      <c r="D75" s="85"/>
      <c r="E75" s="84"/>
      <c r="F75" s="85"/>
      <c r="G75" s="378"/>
      <c r="H75" s="379"/>
      <c r="I75" s="378"/>
      <c r="J75" s="379"/>
      <c r="K75" s="378"/>
      <c r="L75" s="379"/>
      <c r="M75" s="84"/>
      <c r="N75" s="85"/>
      <c r="O75" s="52">
        <f t="shared" si="1"/>
        <v>0</v>
      </c>
    </row>
    <row r="76" spans="1:17" ht="25.5" customHeight="1">
      <c r="A76" s="58">
        <v>2500</v>
      </c>
      <c r="B76" s="50" t="s">
        <v>1275</v>
      </c>
      <c r="C76" s="51"/>
      <c r="D76" s="62">
        <f>SUM(D77:D83)</f>
        <v>0</v>
      </c>
      <c r="E76" s="51"/>
      <c r="F76" s="62">
        <f>SUM(F77:F83)</f>
        <v>0</v>
      </c>
      <c r="G76" s="51"/>
      <c r="H76" s="62">
        <f>SUM(H77:H83)</f>
        <v>0</v>
      </c>
      <c r="I76" s="51"/>
      <c r="J76" s="62">
        <f>SUM(J77:J83)</f>
        <v>0</v>
      </c>
      <c r="K76" s="51"/>
      <c r="L76" s="62">
        <f>SUM(L77:L83)</f>
        <v>0</v>
      </c>
      <c r="M76" s="51"/>
      <c r="N76" s="62">
        <f>SUM(N77:N83)</f>
        <v>1000</v>
      </c>
      <c r="O76" s="52">
        <f t="shared" si="1"/>
        <v>1000</v>
      </c>
      <c r="Q76">
        <v>501</v>
      </c>
    </row>
    <row r="77" spans="1:17" ht="25.5" customHeight="1">
      <c r="A77" s="53">
        <v>251</v>
      </c>
      <c r="B77" s="54" t="s">
        <v>62</v>
      </c>
      <c r="C77" s="84"/>
      <c r="D77" s="85"/>
      <c r="E77" s="84"/>
      <c r="F77" s="85"/>
      <c r="G77" s="378"/>
      <c r="H77" s="379"/>
      <c r="I77" s="378"/>
      <c r="J77" s="379"/>
      <c r="K77" s="378"/>
      <c r="L77" s="379"/>
      <c r="M77" s="84"/>
      <c r="N77" s="85"/>
      <c r="O77" s="52">
        <f t="shared" si="1"/>
        <v>0</v>
      </c>
      <c r="Q77">
        <v>502</v>
      </c>
    </row>
    <row r="78" spans="1:17" ht="25.5" customHeight="1">
      <c r="A78" s="53">
        <v>252</v>
      </c>
      <c r="B78" s="54" t="s">
        <v>63</v>
      </c>
      <c r="C78" s="84"/>
      <c r="D78" s="85"/>
      <c r="E78" s="84"/>
      <c r="F78" s="85"/>
      <c r="G78" s="378"/>
      <c r="H78" s="379"/>
      <c r="I78" s="378"/>
      <c r="J78" s="379"/>
      <c r="K78" s="378"/>
      <c r="L78" s="379"/>
      <c r="M78" s="84">
        <v>999</v>
      </c>
      <c r="N78" s="85">
        <v>1000</v>
      </c>
      <c r="O78" s="52">
        <f t="shared" si="1"/>
        <v>1000</v>
      </c>
      <c r="Q78">
        <v>503</v>
      </c>
    </row>
    <row r="79" spans="1:17" ht="25.5" customHeight="1">
      <c r="A79" s="53">
        <v>253</v>
      </c>
      <c r="B79" s="54" t="s">
        <v>326</v>
      </c>
      <c r="C79" s="84"/>
      <c r="D79" s="85"/>
      <c r="E79" s="84"/>
      <c r="F79" s="85"/>
      <c r="G79" s="378"/>
      <c r="H79" s="379"/>
      <c r="I79" s="378"/>
      <c r="J79" s="379"/>
      <c r="K79" s="378"/>
      <c r="L79" s="379"/>
      <c r="M79" s="84"/>
      <c r="N79" s="85"/>
      <c r="O79" s="52">
        <f t="shared" si="1"/>
        <v>0</v>
      </c>
      <c r="Q79">
        <v>599</v>
      </c>
    </row>
    <row r="80" spans="1:17" ht="25.5" customHeight="1">
      <c r="A80" s="53">
        <v>254</v>
      </c>
      <c r="B80" s="54" t="s">
        <v>66</v>
      </c>
      <c r="C80" s="84"/>
      <c r="D80" s="85"/>
      <c r="E80" s="84"/>
      <c r="F80" s="85"/>
      <c r="G80" s="378"/>
      <c r="H80" s="379"/>
      <c r="I80" s="378"/>
      <c r="J80" s="379"/>
      <c r="K80" s="378"/>
      <c r="L80" s="379"/>
      <c r="M80" s="84"/>
      <c r="N80" s="85"/>
      <c r="O80" s="52">
        <f t="shared" si="1"/>
        <v>0</v>
      </c>
    </row>
    <row r="81" spans="1:17" ht="25.5" customHeight="1">
      <c r="A81" s="53">
        <v>255</v>
      </c>
      <c r="B81" s="54" t="s">
        <v>64</v>
      </c>
      <c r="C81" s="84"/>
      <c r="D81" s="85"/>
      <c r="E81" s="84"/>
      <c r="F81" s="85"/>
      <c r="G81" s="378"/>
      <c r="H81" s="379"/>
      <c r="I81" s="378"/>
      <c r="J81" s="379"/>
      <c r="K81" s="378"/>
      <c r="L81" s="379"/>
      <c r="M81" s="84"/>
      <c r="N81" s="85"/>
      <c r="O81" s="52">
        <f t="shared" si="1"/>
        <v>0</v>
      </c>
      <c r="Q81">
        <v>901</v>
      </c>
    </row>
    <row r="82" spans="1:17" ht="25.5" customHeight="1">
      <c r="A82" s="53">
        <v>256</v>
      </c>
      <c r="B82" s="54" t="s">
        <v>67</v>
      </c>
      <c r="C82" s="84"/>
      <c r="D82" s="85"/>
      <c r="E82" s="84"/>
      <c r="F82" s="85"/>
      <c r="G82" s="378"/>
      <c r="H82" s="379"/>
      <c r="I82" s="378"/>
      <c r="J82" s="379"/>
      <c r="K82" s="378"/>
      <c r="L82" s="379"/>
      <c r="M82" s="84"/>
      <c r="N82" s="85"/>
      <c r="O82" s="52">
        <f t="shared" si="1"/>
        <v>0</v>
      </c>
      <c r="Q82">
        <v>902</v>
      </c>
    </row>
    <row r="83" spans="1:17" ht="25.5" customHeight="1">
      <c r="A83" s="53">
        <v>259</v>
      </c>
      <c r="B83" s="54" t="s">
        <v>65</v>
      </c>
      <c r="C83" s="84"/>
      <c r="D83" s="85"/>
      <c r="E83" s="84"/>
      <c r="F83" s="85"/>
      <c r="G83" s="378"/>
      <c r="H83" s="379"/>
      <c r="I83" s="378"/>
      <c r="J83" s="379"/>
      <c r="K83" s="378"/>
      <c r="L83" s="379"/>
      <c r="M83" s="84"/>
      <c r="N83" s="85"/>
      <c r="O83" s="52">
        <f t="shared" si="1"/>
        <v>0</v>
      </c>
      <c r="Q83">
        <v>903</v>
      </c>
    </row>
    <row r="84" spans="1:17" ht="25.5" customHeight="1">
      <c r="A84" s="58">
        <v>2600</v>
      </c>
      <c r="B84" s="50" t="s">
        <v>68</v>
      </c>
      <c r="C84" s="51"/>
      <c r="D84" s="62">
        <f>SUM(D85:D86)</f>
        <v>0</v>
      </c>
      <c r="E84" s="51"/>
      <c r="F84" s="62">
        <f>SUM(F85:F86)</f>
        <v>0</v>
      </c>
      <c r="G84" s="51"/>
      <c r="H84" s="62">
        <f>SUM(H85:H86)</f>
        <v>0</v>
      </c>
      <c r="I84" s="51"/>
      <c r="J84" s="62">
        <f>SUM(J85:J86)</f>
        <v>0</v>
      </c>
      <c r="K84" s="51"/>
      <c r="L84" s="62">
        <f>SUM(L85:L86)</f>
        <v>0</v>
      </c>
      <c r="M84" s="51"/>
      <c r="N84" s="62">
        <f>SUM(N85:N86)</f>
        <v>60000</v>
      </c>
      <c r="O84" s="52">
        <f t="shared" si="1"/>
        <v>60000</v>
      </c>
      <c r="Q84">
        <v>904</v>
      </c>
    </row>
    <row r="85" spans="1:17" ht="25.5" customHeight="1">
      <c r="A85" s="53">
        <v>261</v>
      </c>
      <c r="B85" s="54" t="s">
        <v>69</v>
      </c>
      <c r="C85" s="84"/>
      <c r="D85" s="85"/>
      <c r="E85" s="84"/>
      <c r="F85" s="85"/>
      <c r="G85" s="378"/>
      <c r="H85" s="379"/>
      <c r="I85" s="378"/>
      <c r="J85" s="379"/>
      <c r="K85" s="378"/>
      <c r="L85" s="379"/>
      <c r="M85" s="84">
        <v>999</v>
      </c>
      <c r="N85" s="85">
        <v>60000</v>
      </c>
      <c r="O85" s="52">
        <f t="shared" si="1"/>
        <v>60000</v>
      </c>
      <c r="Q85">
        <v>999</v>
      </c>
    </row>
    <row r="86" spans="1:17" ht="25.5" customHeight="1">
      <c r="A86" s="53">
        <v>262</v>
      </c>
      <c r="B86" s="54" t="s">
        <v>70</v>
      </c>
      <c r="C86" s="378"/>
      <c r="D86" s="379"/>
      <c r="E86" s="378"/>
      <c r="F86" s="379"/>
      <c r="G86" s="378"/>
      <c r="H86" s="379"/>
      <c r="I86" s="378"/>
      <c r="J86" s="379"/>
      <c r="K86" s="378"/>
      <c r="L86" s="379"/>
      <c r="M86" s="378"/>
      <c r="N86" s="379"/>
      <c r="O86" s="52">
        <f t="shared" si="1"/>
        <v>0</v>
      </c>
    </row>
    <row r="87" spans="1:17" ht="25.5" customHeight="1">
      <c r="A87" s="58">
        <v>2700</v>
      </c>
      <c r="B87" s="50" t="s">
        <v>71</v>
      </c>
      <c r="C87" s="51"/>
      <c r="D87" s="62">
        <f>SUM(D88:D92)</f>
        <v>0</v>
      </c>
      <c r="E87" s="51"/>
      <c r="F87" s="62">
        <f>SUM(F88:F92)</f>
        <v>0</v>
      </c>
      <c r="G87" s="51"/>
      <c r="H87" s="62">
        <f>SUM(H88:H92)</f>
        <v>0</v>
      </c>
      <c r="I87" s="51"/>
      <c r="J87" s="62">
        <f>SUM(J88:J92)</f>
        <v>0</v>
      </c>
      <c r="K87" s="51"/>
      <c r="L87" s="62">
        <f>SUM(L88:L92)</f>
        <v>0</v>
      </c>
      <c r="M87" s="51"/>
      <c r="N87" s="62">
        <f>SUM(N88:N92)</f>
        <v>18000</v>
      </c>
      <c r="O87" s="52">
        <f t="shared" si="1"/>
        <v>18000</v>
      </c>
    </row>
    <row r="88" spans="1:17" ht="25.5" customHeight="1">
      <c r="A88" s="53">
        <v>271</v>
      </c>
      <c r="B88" s="54" t="s">
        <v>72</v>
      </c>
      <c r="C88" s="84"/>
      <c r="D88" s="85"/>
      <c r="E88" s="84"/>
      <c r="F88" s="85"/>
      <c r="G88" s="378"/>
      <c r="H88" s="379"/>
      <c r="I88" s="378"/>
      <c r="J88" s="379"/>
      <c r="K88" s="378"/>
      <c r="L88" s="379"/>
      <c r="M88" s="84">
        <v>999</v>
      </c>
      <c r="N88" s="85">
        <v>18000</v>
      </c>
      <c r="O88" s="52">
        <f t="shared" si="1"/>
        <v>18000</v>
      </c>
    </row>
    <row r="89" spans="1:17" ht="25.5" customHeight="1">
      <c r="A89" s="53">
        <v>272</v>
      </c>
      <c r="B89" s="54" t="s">
        <v>73</v>
      </c>
      <c r="C89" s="84"/>
      <c r="D89" s="85"/>
      <c r="E89" s="84"/>
      <c r="F89" s="85"/>
      <c r="G89" s="378"/>
      <c r="H89" s="379"/>
      <c r="I89" s="378"/>
      <c r="J89" s="379"/>
      <c r="K89" s="378"/>
      <c r="L89" s="379"/>
      <c r="M89" s="84"/>
      <c r="N89" s="85"/>
      <c r="O89" s="52">
        <f t="shared" si="1"/>
        <v>0</v>
      </c>
    </row>
    <row r="90" spans="1:17" ht="25.5" customHeight="1">
      <c r="A90" s="53">
        <v>273</v>
      </c>
      <c r="B90" s="54" t="s">
        <v>74</v>
      </c>
      <c r="C90" s="84"/>
      <c r="D90" s="85"/>
      <c r="E90" s="84"/>
      <c r="F90" s="85"/>
      <c r="G90" s="378"/>
      <c r="H90" s="379"/>
      <c r="I90" s="378"/>
      <c r="J90" s="379"/>
      <c r="K90" s="378"/>
      <c r="L90" s="379"/>
      <c r="M90" s="84"/>
      <c r="N90" s="85"/>
      <c r="O90" s="52">
        <f t="shared" si="1"/>
        <v>0</v>
      </c>
    </row>
    <row r="91" spans="1:17" ht="25.5" customHeight="1">
      <c r="A91" s="53">
        <v>274</v>
      </c>
      <c r="B91" s="54" t="s">
        <v>75</v>
      </c>
      <c r="C91" s="84"/>
      <c r="D91" s="85"/>
      <c r="E91" s="84"/>
      <c r="F91" s="85"/>
      <c r="G91" s="378"/>
      <c r="H91" s="379"/>
      <c r="I91" s="378"/>
      <c r="J91" s="379"/>
      <c r="K91" s="378"/>
      <c r="L91" s="379"/>
      <c r="M91" s="84"/>
      <c r="N91" s="85"/>
      <c r="O91" s="52">
        <f t="shared" si="1"/>
        <v>0</v>
      </c>
    </row>
    <row r="92" spans="1:17" ht="25.5" customHeight="1">
      <c r="A92" s="53">
        <v>275</v>
      </c>
      <c r="B92" s="54" t="s">
        <v>76</v>
      </c>
      <c r="C92" s="84"/>
      <c r="D92" s="85"/>
      <c r="E92" s="84"/>
      <c r="F92" s="85"/>
      <c r="G92" s="378"/>
      <c r="H92" s="379"/>
      <c r="I92" s="378"/>
      <c r="J92" s="379"/>
      <c r="K92" s="378"/>
      <c r="L92" s="379"/>
      <c r="M92" s="84"/>
      <c r="N92" s="85"/>
      <c r="O92" s="52">
        <f t="shared" si="1"/>
        <v>0</v>
      </c>
    </row>
    <row r="93" spans="1:17" ht="25.5" customHeight="1">
      <c r="A93" s="58">
        <v>2800</v>
      </c>
      <c r="B93" s="50" t="s">
        <v>77</v>
      </c>
      <c r="C93" s="51"/>
      <c r="D93" s="62">
        <f>SUM(D94:D96)</f>
        <v>0</v>
      </c>
      <c r="E93" s="51"/>
      <c r="F93" s="62">
        <f>SUM(F94:F96)</f>
        <v>0</v>
      </c>
      <c r="G93" s="51"/>
      <c r="H93" s="62">
        <f>SUM(H94:H96)</f>
        <v>0</v>
      </c>
      <c r="I93" s="51"/>
      <c r="J93" s="62">
        <f>SUM(J94:J96)</f>
        <v>0</v>
      </c>
      <c r="K93" s="51"/>
      <c r="L93" s="62">
        <f>SUM(L94:L96)</f>
        <v>0</v>
      </c>
      <c r="M93" s="51"/>
      <c r="N93" s="62">
        <f>SUM(N94:N96)</f>
        <v>0</v>
      </c>
      <c r="O93" s="52">
        <f t="shared" si="1"/>
        <v>0</v>
      </c>
    </row>
    <row r="94" spans="1:17" ht="25.5" customHeight="1">
      <c r="A94" s="53">
        <v>281</v>
      </c>
      <c r="B94" s="54" t="s">
        <v>78</v>
      </c>
      <c r="C94" s="84"/>
      <c r="D94" s="85"/>
      <c r="E94" s="84"/>
      <c r="F94" s="85"/>
      <c r="G94" s="378"/>
      <c r="H94" s="379"/>
      <c r="I94" s="378"/>
      <c r="J94" s="379"/>
      <c r="K94" s="378"/>
      <c r="L94" s="379"/>
      <c r="M94" s="84"/>
      <c r="N94" s="85"/>
      <c r="O94" s="52">
        <f t="shared" si="1"/>
        <v>0</v>
      </c>
    </row>
    <row r="95" spans="1:17" ht="25.5" customHeight="1">
      <c r="A95" s="53">
        <v>282</v>
      </c>
      <c r="B95" s="54" t="s">
        <v>79</v>
      </c>
      <c r="C95" s="84"/>
      <c r="D95" s="85"/>
      <c r="E95" s="84"/>
      <c r="F95" s="85"/>
      <c r="G95" s="378"/>
      <c r="H95" s="379"/>
      <c r="I95" s="378"/>
      <c r="J95" s="379"/>
      <c r="K95" s="378"/>
      <c r="L95" s="379"/>
      <c r="M95" s="84"/>
      <c r="N95" s="85"/>
      <c r="O95" s="52">
        <f t="shared" si="1"/>
        <v>0</v>
      </c>
    </row>
    <row r="96" spans="1:17" ht="25.5" customHeight="1">
      <c r="A96" s="53">
        <v>283</v>
      </c>
      <c r="B96" s="54" t="s">
        <v>1186</v>
      </c>
      <c r="C96" s="84"/>
      <c r="D96" s="85"/>
      <c r="E96" s="84"/>
      <c r="F96" s="85"/>
      <c r="G96" s="378"/>
      <c r="H96" s="379"/>
      <c r="I96" s="378"/>
      <c r="J96" s="379"/>
      <c r="K96" s="378"/>
      <c r="L96" s="379"/>
      <c r="M96" s="84"/>
      <c r="N96" s="85"/>
      <c r="O96" s="52">
        <f t="shared" si="1"/>
        <v>0</v>
      </c>
    </row>
    <row r="97" spans="1:15" ht="25.5" customHeight="1">
      <c r="A97" s="58">
        <v>2900</v>
      </c>
      <c r="B97" s="50" t="s">
        <v>80</v>
      </c>
      <c r="C97" s="51"/>
      <c r="D97" s="62">
        <f>SUM(D98:D106)</f>
        <v>0</v>
      </c>
      <c r="E97" s="51"/>
      <c r="F97" s="62">
        <f>SUM(F98:F106)</f>
        <v>0</v>
      </c>
      <c r="G97" s="51"/>
      <c r="H97" s="62">
        <f>SUM(H98:H106)</f>
        <v>0</v>
      </c>
      <c r="I97" s="51"/>
      <c r="J97" s="62">
        <f>SUM(J98:J106)</f>
        <v>0</v>
      </c>
      <c r="K97" s="51"/>
      <c r="L97" s="62">
        <f>SUM(L98:L106)</f>
        <v>0</v>
      </c>
      <c r="M97" s="51"/>
      <c r="N97" s="62">
        <f>SUM(N98:N106)</f>
        <v>28000</v>
      </c>
      <c r="O97" s="52">
        <f t="shared" si="1"/>
        <v>28000</v>
      </c>
    </row>
    <row r="98" spans="1:15" ht="25.5" customHeight="1">
      <c r="A98" s="53">
        <v>291</v>
      </c>
      <c r="B98" s="54" t="s">
        <v>81</v>
      </c>
      <c r="C98" s="84"/>
      <c r="D98" s="85"/>
      <c r="E98" s="84"/>
      <c r="F98" s="85"/>
      <c r="G98" s="378"/>
      <c r="H98" s="379"/>
      <c r="I98" s="378"/>
      <c r="J98" s="379"/>
      <c r="K98" s="378"/>
      <c r="L98" s="379"/>
      <c r="M98" s="84"/>
      <c r="N98" s="85"/>
      <c r="O98" s="52">
        <f t="shared" si="1"/>
        <v>0</v>
      </c>
    </row>
    <row r="99" spans="1:15" ht="25.5" customHeight="1">
      <c r="A99" s="53">
        <v>292</v>
      </c>
      <c r="B99" s="54" t="s">
        <v>82</v>
      </c>
      <c r="C99" s="84"/>
      <c r="D99" s="85"/>
      <c r="E99" s="84"/>
      <c r="F99" s="85"/>
      <c r="G99" s="378"/>
      <c r="H99" s="379"/>
      <c r="I99" s="378"/>
      <c r="J99" s="379"/>
      <c r="K99" s="378"/>
      <c r="L99" s="379"/>
      <c r="M99" s="84">
        <v>999</v>
      </c>
      <c r="N99" s="85">
        <v>1000</v>
      </c>
      <c r="O99" s="52">
        <f t="shared" si="1"/>
        <v>1000</v>
      </c>
    </row>
    <row r="100" spans="1:15" ht="25.5" customHeight="1">
      <c r="A100" s="53">
        <v>293</v>
      </c>
      <c r="B100" s="54" t="s">
        <v>1282</v>
      </c>
      <c r="C100" s="84"/>
      <c r="D100" s="85"/>
      <c r="E100" s="84"/>
      <c r="F100" s="85"/>
      <c r="G100" s="378"/>
      <c r="H100" s="379"/>
      <c r="I100" s="378"/>
      <c r="J100" s="379"/>
      <c r="K100" s="378"/>
      <c r="L100" s="379"/>
      <c r="M100" s="84"/>
      <c r="N100" s="85"/>
      <c r="O100" s="52">
        <f t="shared" si="1"/>
        <v>0</v>
      </c>
    </row>
    <row r="101" spans="1:15" ht="25.5" customHeight="1">
      <c r="A101" s="53">
        <v>294</v>
      </c>
      <c r="B101" s="54" t="s">
        <v>83</v>
      </c>
      <c r="C101" s="84"/>
      <c r="D101" s="85"/>
      <c r="E101" s="84"/>
      <c r="F101" s="85"/>
      <c r="G101" s="378"/>
      <c r="H101" s="379"/>
      <c r="I101" s="378"/>
      <c r="J101" s="379"/>
      <c r="K101" s="378"/>
      <c r="L101" s="379"/>
      <c r="M101" s="84">
        <v>999</v>
      </c>
      <c r="N101" s="85">
        <v>2000</v>
      </c>
      <c r="O101" s="52">
        <f t="shared" si="1"/>
        <v>2000</v>
      </c>
    </row>
    <row r="102" spans="1:15" ht="25.5" customHeight="1">
      <c r="A102" s="53">
        <v>295</v>
      </c>
      <c r="B102" s="54" t="s">
        <v>84</v>
      </c>
      <c r="C102" s="84"/>
      <c r="D102" s="85"/>
      <c r="E102" s="84"/>
      <c r="F102" s="85"/>
      <c r="G102" s="378"/>
      <c r="H102" s="379"/>
      <c r="I102" s="378"/>
      <c r="J102" s="379"/>
      <c r="K102" s="378"/>
      <c r="L102" s="379"/>
      <c r="M102" s="84"/>
      <c r="N102" s="85"/>
      <c r="O102" s="52">
        <f t="shared" si="1"/>
        <v>0</v>
      </c>
    </row>
    <row r="103" spans="1:15" ht="25.5" customHeight="1">
      <c r="A103" s="53">
        <v>296</v>
      </c>
      <c r="B103" s="54" t="s">
        <v>85</v>
      </c>
      <c r="C103" s="84"/>
      <c r="D103" s="85"/>
      <c r="E103" s="84"/>
      <c r="F103" s="85"/>
      <c r="G103" s="378"/>
      <c r="H103" s="379"/>
      <c r="I103" s="378"/>
      <c r="J103" s="379"/>
      <c r="K103" s="378"/>
      <c r="L103" s="379"/>
      <c r="M103" s="84">
        <v>999</v>
      </c>
      <c r="N103" s="85">
        <v>25000</v>
      </c>
      <c r="O103" s="52">
        <f t="shared" si="1"/>
        <v>25000</v>
      </c>
    </row>
    <row r="104" spans="1:15" ht="25.5" customHeight="1">
      <c r="A104" s="53">
        <v>297</v>
      </c>
      <c r="B104" s="54" t="s">
        <v>86</v>
      </c>
      <c r="C104" s="84"/>
      <c r="D104" s="85"/>
      <c r="E104" s="84"/>
      <c r="F104" s="85"/>
      <c r="G104" s="378"/>
      <c r="H104" s="379"/>
      <c r="I104" s="378"/>
      <c r="J104" s="379"/>
      <c r="K104" s="378"/>
      <c r="L104" s="379"/>
      <c r="M104" s="84"/>
      <c r="N104" s="85"/>
      <c r="O104" s="52">
        <f t="shared" si="1"/>
        <v>0</v>
      </c>
    </row>
    <row r="105" spans="1:15" ht="25.5" customHeight="1">
      <c r="A105" s="53">
        <v>298</v>
      </c>
      <c r="B105" s="54" t="s">
        <v>87</v>
      </c>
      <c r="C105" s="84"/>
      <c r="D105" s="85"/>
      <c r="E105" s="84"/>
      <c r="F105" s="85"/>
      <c r="G105" s="378"/>
      <c r="H105" s="379"/>
      <c r="I105" s="378"/>
      <c r="J105" s="379"/>
      <c r="K105" s="378"/>
      <c r="L105" s="379"/>
      <c r="M105" s="84"/>
      <c r="N105" s="85"/>
      <c r="O105" s="52">
        <f t="shared" si="1"/>
        <v>0</v>
      </c>
    </row>
    <row r="106" spans="1:15" ht="25.5" customHeight="1">
      <c r="A106" s="53">
        <v>299</v>
      </c>
      <c r="B106" s="54" t="s">
        <v>88</v>
      </c>
      <c r="C106" s="84"/>
      <c r="D106" s="85"/>
      <c r="E106" s="84"/>
      <c r="F106" s="85"/>
      <c r="G106" s="378"/>
      <c r="H106" s="379"/>
      <c r="I106" s="378"/>
      <c r="J106" s="379"/>
      <c r="K106" s="378"/>
      <c r="L106" s="379"/>
      <c r="M106" s="84"/>
      <c r="N106" s="85"/>
      <c r="O106" s="52">
        <f t="shared" si="1"/>
        <v>0</v>
      </c>
    </row>
    <row r="107" spans="1:15" ht="25.5" customHeight="1">
      <c r="A107" s="55">
        <v>3000</v>
      </c>
      <c r="B107" s="56" t="s">
        <v>89</v>
      </c>
      <c r="C107" s="57"/>
      <c r="D107" s="79">
        <f>D108+D118+D128+D138+D148+D158+D166+D176+D182</f>
        <v>0</v>
      </c>
      <c r="E107" s="57"/>
      <c r="F107" s="79">
        <f>F108+F118+F128+F138+F148+F158+F166+F176+F182</f>
        <v>0</v>
      </c>
      <c r="G107" s="57"/>
      <c r="H107" s="79">
        <f>H108+H118+H128+H138+H148+H158+H166+H176+H182</f>
        <v>0</v>
      </c>
      <c r="I107" s="57"/>
      <c r="J107" s="79">
        <f>J108+J118+J128+J138+J148+J158+J166+J176+J182</f>
        <v>0</v>
      </c>
      <c r="K107" s="57"/>
      <c r="L107" s="79">
        <f>L108+L118+L128+L138+L148+L158+L166+L176+L182</f>
        <v>0</v>
      </c>
      <c r="M107" s="57"/>
      <c r="N107" s="79">
        <f>N108+N118+N128+N138+N148+N158+N166+N176+N182</f>
        <v>359800</v>
      </c>
      <c r="O107" s="52">
        <f t="shared" si="1"/>
        <v>359800</v>
      </c>
    </row>
    <row r="108" spans="1:15" ht="25.5" customHeight="1">
      <c r="A108" s="58">
        <v>3100</v>
      </c>
      <c r="B108" s="50" t="s">
        <v>90</v>
      </c>
      <c r="C108" s="51"/>
      <c r="D108" s="62">
        <f>SUM(D109:D117)</f>
        <v>0</v>
      </c>
      <c r="E108" s="51"/>
      <c r="F108" s="62">
        <f>SUM(F109:F117)</f>
        <v>0</v>
      </c>
      <c r="G108" s="51"/>
      <c r="H108" s="62">
        <f>SUM(H109:H117)</f>
        <v>0</v>
      </c>
      <c r="I108" s="51"/>
      <c r="J108" s="62">
        <f>SUM(J109:J117)</f>
        <v>0</v>
      </c>
      <c r="K108" s="51"/>
      <c r="L108" s="62">
        <f>SUM(L109:L117)</f>
        <v>0</v>
      </c>
      <c r="M108" s="51"/>
      <c r="N108" s="62">
        <f>SUM(N109:N117)</f>
        <v>53300</v>
      </c>
      <c r="O108" s="52">
        <f t="shared" si="1"/>
        <v>53300</v>
      </c>
    </row>
    <row r="109" spans="1:15" ht="25.5" customHeight="1">
      <c r="A109" s="53">
        <v>311</v>
      </c>
      <c r="B109" s="54" t="s">
        <v>91</v>
      </c>
      <c r="C109" s="84"/>
      <c r="D109" s="85"/>
      <c r="E109" s="84"/>
      <c r="F109" s="85"/>
      <c r="G109" s="378"/>
      <c r="H109" s="379"/>
      <c r="I109" s="378"/>
      <c r="J109" s="379"/>
      <c r="K109" s="378"/>
      <c r="L109" s="379"/>
      <c r="M109" s="84">
        <v>999</v>
      </c>
      <c r="N109" s="85">
        <v>16000</v>
      </c>
      <c r="O109" s="52">
        <f t="shared" si="1"/>
        <v>16000</v>
      </c>
    </row>
    <row r="110" spans="1:15" ht="25.5" customHeight="1">
      <c r="A110" s="53">
        <v>312</v>
      </c>
      <c r="B110" s="54" t="s">
        <v>92</v>
      </c>
      <c r="C110" s="84"/>
      <c r="D110" s="85"/>
      <c r="E110" s="84"/>
      <c r="F110" s="85"/>
      <c r="G110" s="378"/>
      <c r="H110" s="379"/>
      <c r="I110" s="378"/>
      <c r="J110" s="379"/>
      <c r="K110" s="378"/>
      <c r="L110" s="379"/>
      <c r="M110" s="84">
        <v>999</v>
      </c>
      <c r="N110" s="85">
        <v>6500</v>
      </c>
      <c r="O110" s="52">
        <f t="shared" si="1"/>
        <v>6500</v>
      </c>
    </row>
    <row r="111" spans="1:15" ht="25.5" customHeight="1">
      <c r="A111" s="53">
        <v>313</v>
      </c>
      <c r="B111" s="54" t="s">
        <v>93</v>
      </c>
      <c r="C111" s="84"/>
      <c r="D111" s="85"/>
      <c r="E111" s="84"/>
      <c r="F111" s="85"/>
      <c r="G111" s="378"/>
      <c r="H111" s="379"/>
      <c r="I111" s="378"/>
      <c r="J111" s="379"/>
      <c r="K111" s="378"/>
      <c r="L111" s="379"/>
      <c r="M111" s="84"/>
      <c r="N111" s="85"/>
      <c r="O111" s="52">
        <f t="shared" si="1"/>
        <v>0</v>
      </c>
    </row>
    <row r="112" spans="1:15" ht="25.5" customHeight="1">
      <c r="A112" s="53">
        <v>314</v>
      </c>
      <c r="B112" s="54" t="s">
        <v>94</v>
      </c>
      <c r="C112" s="84"/>
      <c r="D112" s="85"/>
      <c r="E112" s="84"/>
      <c r="F112" s="85"/>
      <c r="G112" s="378"/>
      <c r="H112" s="379"/>
      <c r="I112" s="378"/>
      <c r="J112" s="379"/>
      <c r="K112" s="378"/>
      <c r="L112" s="379"/>
      <c r="M112" s="84">
        <v>999</v>
      </c>
      <c r="N112" s="85">
        <v>30000</v>
      </c>
      <c r="O112" s="52">
        <f t="shared" si="1"/>
        <v>30000</v>
      </c>
    </row>
    <row r="113" spans="1:15" ht="25.5" customHeight="1">
      <c r="A113" s="53">
        <v>315</v>
      </c>
      <c r="B113" s="54" t="s">
        <v>95</v>
      </c>
      <c r="C113" s="84"/>
      <c r="D113" s="85"/>
      <c r="E113" s="84"/>
      <c r="F113" s="85"/>
      <c r="G113" s="378"/>
      <c r="H113" s="379"/>
      <c r="I113" s="378"/>
      <c r="J113" s="379"/>
      <c r="K113" s="378"/>
      <c r="L113" s="379"/>
      <c r="M113" s="84">
        <v>999</v>
      </c>
      <c r="N113" s="85">
        <v>800</v>
      </c>
      <c r="O113" s="52">
        <f t="shared" si="1"/>
        <v>800</v>
      </c>
    </row>
    <row r="114" spans="1:15" ht="25.5" customHeight="1">
      <c r="A114" s="53">
        <v>316</v>
      </c>
      <c r="B114" s="54" t="s">
        <v>327</v>
      </c>
      <c r="C114" s="84"/>
      <c r="D114" s="85"/>
      <c r="E114" s="84"/>
      <c r="F114" s="85"/>
      <c r="G114" s="378"/>
      <c r="H114" s="379"/>
      <c r="I114" s="378"/>
      <c r="J114" s="379"/>
      <c r="K114" s="378"/>
      <c r="L114" s="379"/>
      <c r="M114" s="84"/>
      <c r="N114" s="85"/>
      <c r="O114" s="52">
        <f t="shared" si="1"/>
        <v>0</v>
      </c>
    </row>
    <row r="115" spans="1:15" ht="25.5" customHeight="1">
      <c r="A115" s="53">
        <v>317</v>
      </c>
      <c r="B115" s="54" t="s">
        <v>96</v>
      </c>
      <c r="C115" s="84"/>
      <c r="D115" s="85"/>
      <c r="E115" s="84"/>
      <c r="F115" s="85"/>
      <c r="G115" s="378"/>
      <c r="H115" s="379"/>
      <c r="I115" s="378"/>
      <c r="J115" s="379"/>
      <c r="K115" s="378"/>
      <c r="L115" s="379"/>
      <c r="M115" s="84"/>
      <c r="N115" s="85"/>
      <c r="O115" s="52">
        <f t="shared" si="1"/>
        <v>0</v>
      </c>
    </row>
    <row r="116" spans="1:15" ht="25.5" customHeight="1">
      <c r="A116" s="53">
        <v>318</v>
      </c>
      <c r="B116" s="54" t="s">
        <v>97</v>
      </c>
      <c r="C116" s="84"/>
      <c r="D116" s="85"/>
      <c r="E116" s="84"/>
      <c r="F116" s="85"/>
      <c r="G116" s="378"/>
      <c r="H116" s="379"/>
      <c r="I116" s="378"/>
      <c r="J116" s="379"/>
      <c r="K116" s="378"/>
      <c r="L116" s="379"/>
      <c r="M116" s="84"/>
      <c r="N116" s="85"/>
      <c r="O116" s="52">
        <f t="shared" si="1"/>
        <v>0</v>
      </c>
    </row>
    <row r="117" spans="1:15" ht="25.5" customHeight="1">
      <c r="A117" s="53">
        <v>319</v>
      </c>
      <c r="B117" s="54" t="s">
        <v>98</v>
      </c>
      <c r="C117" s="84"/>
      <c r="D117" s="85"/>
      <c r="E117" s="84"/>
      <c r="F117" s="85"/>
      <c r="G117" s="378"/>
      <c r="H117" s="379"/>
      <c r="I117" s="378"/>
      <c r="J117" s="379"/>
      <c r="K117" s="378"/>
      <c r="L117" s="379"/>
      <c r="M117" s="84"/>
      <c r="N117" s="85"/>
      <c r="O117" s="52">
        <f t="shared" si="1"/>
        <v>0</v>
      </c>
    </row>
    <row r="118" spans="1:15" ht="25.5" customHeight="1">
      <c r="A118" s="58">
        <v>3200</v>
      </c>
      <c r="B118" s="50" t="s">
        <v>99</v>
      </c>
      <c r="C118" s="51"/>
      <c r="D118" s="62">
        <f>SUM(D119:D127)</f>
        <v>0</v>
      </c>
      <c r="E118" s="51"/>
      <c r="F118" s="62">
        <f>SUM(F119:F127)</f>
        <v>0</v>
      </c>
      <c r="G118" s="51"/>
      <c r="H118" s="62">
        <f>SUM(H119:H127)</f>
        <v>0</v>
      </c>
      <c r="I118" s="51"/>
      <c r="J118" s="62">
        <f>SUM(J119:J127)</f>
        <v>0</v>
      </c>
      <c r="K118" s="51"/>
      <c r="L118" s="62">
        <f>SUM(L119:L127)</f>
        <v>0</v>
      </c>
      <c r="M118" s="51"/>
      <c r="N118" s="62">
        <f>SUM(N119:N127)</f>
        <v>12000</v>
      </c>
      <c r="O118" s="52">
        <f t="shared" si="1"/>
        <v>12000</v>
      </c>
    </row>
    <row r="119" spans="1:15" ht="25.5" customHeight="1">
      <c r="A119" s="53">
        <v>321</v>
      </c>
      <c r="B119" s="54" t="s">
        <v>100</v>
      </c>
      <c r="C119" s="84"/>
      <c r="D119" s="85"/>
      <c r="E119" s="84"/>
      <c r="F119" s="85"/>
      <c r="G119" s="378"/>
      <c r="H119" s="379"/>
      <c r="I119" s="378"/>
      <c r="J119" s="379"/>
      <c r="K119" s="378"/>
      <c r="L119" s="379"/>
      <c r="M119" s="84"/>
      <c r="N119" s="85"/>
      <c r="O119" s="52">
        <f t="shared" si="1"/>
        <v>0</v>
      </c>
    </row>
    <row r="120" spans="1:15" ht="25.5" customHeight="1">
      <c r="A120" s="53">
        <v>322</v>
      </c>
      <c r="B120" s="54" t="s">
        <v>101</v>
      </c>
      <c r="C120" s="84"/>
      <c r="D120" s="85"/>
      <c r="E120" s="84"/>
      <c r="F120" s="85"/>
      <c r="G120" s="378"/>
      <c r="H120" s="379"/>
      <c r="I120" s="378"/>
      <c r="J120" s="379"/>
      <c r="K120" s="378"/>
      <c r="L120" s="379"/>
      <c r="M120" s="84">
        <v>999</v>
      </c>
      <c r="N120" s="85">
        <v>2000</v>
      </c>
      <c r="O120" s="52">
        <f t="shared" si="1"/>
        <v>2000</v>
      </c>
    </row>
    <row r="121" spans="1:15" ht="25.5" customHeight="1">
      <c r="A121" s="53">
        <v>323</v>
      </c>
      <c r="B121" s="54" t="s">
        <v>315</v>
      </c>
      <c r="C121" s="84"/>
      <c r="D121" s="85"/>
      <c r="E121" s="84"/>
      <c r="F121" s="85"/>
      <c r="G121" s="378"/>
      <c r="H121" s="379"/>
      <c r="I121" s="378"/>
      <c r="J121" s="379"/>
      <c r="K121" s="378"/>
      <c r="L121" s="379"/>
      <c r="M121" s="84"/>
      <c r="N121" s="85"/>
      <c r="O121" s="52">
        <f t="shared" si="1"/>
        <v>0</v>
      </c>
    </row>
    <row r="122" spans="1:15" ht="25.5" customHeight="1">
      <c r="A122" s="53">
        <v>324</v>
      </c>
      <c r="B122" s="54" t="s">
        <v>102</v>
      </c>
      <c r="C122" s="84"/>
      <c r="D122" s="85"/>
      <c r="E122" s="84"/>
      <c r="F122" s="85"/>
      <c r="G122" s="378"/>
      <c r="H122" s="379"/>
      <c r="I122" s="378"/>
      <c r="J122" s="379"/>
      <c r="K122" s="378"/>
      <c r="L122" s="379"/>
      <c r="M122" s="84"/>
      <c r="N122" s="85"/>
      <c r="O122" s="52">
        <f t="shared" si="1"/>
        <v>0</v>
      </c>
    </row>
    <row r="123" spans="1:15" ht="25.5" customHeight="1">
      <c r="A123" s="53">
        <v>325</v>
      </c>
      <c r="B123" s="54" t="s">
        <v>103</v>
      </c>
      <c r="C123" s="84"/>
      <c r="D123" s="85"/>
      <c r="E123" s="84"/>
      <c r="F123" s="85"/>
      <c r="G123" s="378"/>
      <c r="H123" s="379"/>
      <c r="I123" s="378"/>
      <c r="J123" s="379"/>
      <c r="K123" s="378"/>
      <c r="L123" s="379"/>
      <c r="M123" s="84">
        <v>999</v>
      </c>
      <c r="N123" s="85">
        <v>10000</v>
      </c>
      <c r="O123" s="52">
        <f t="shared" si="1"/>
        <v>10000</v>
      </c>
    </row>
    <row r="124" spans="1:15" ht="25.5" customHeight="1">
      <c r="A124" s="53">
        <v>326</v>
      </c>
      <c r="B124" s="54" t="s">
        <v>104</v>
      </c>
      <c r="C124" s="84"/>
      <c r="D124" s="85"/>
      <c r="E124" s="84"/>
      <c r="F124" s="85"/>
      <c r="G124" s="378"/>
      <c r="H124" s="379"/>
      <c r="I124" s="378"/>
      <c r="J124" s="379"/>
      <c r="K124" s="378"/>
      <c r="L124" s="379"/>
      <c r="M124" s="84"/>
      <c r="N124" s="85"/>
      <c r="O124" s="52">
        <f t="shared" si="1"/>
        <v>0</v>
      </c>
    </row>
    <row r="125" spans="1:15" ht="25.5" customHeight="1">
      <c r="A125" s="53">
        <v>327</v>
      </c>
      <c r="B125" s="54" t="s">
        <v>105</v>
      </c>
      <c r="C125" s="84"/>
      <c r="D125" s="85"/>
      <c r="E125" s="84"/>
      <c r="F125" s="85"/>
      <c r="G125" s="378"/>
      <c r="H125" s="379"/>
      <c r="I125" s="378"/>
      <c r="J125" s="379"/>
      <c r="K125" s="378"/>
      <c r="L125" s="379"/>
      <c r="M125" s="84"/>
      <c r="N125" s="85"/>
      <c r="O125" s="52">
        <f t="shared" si="1"/>
        <v>0</v>
      </c>
    </row>
    <row r="126" spans="1:15" ht="25.5" customHeight="1">
      <c r="A126" s="53">
        <v>328</v>
      </c>
      <c r="B126" s="54" t="s">
        <v>106</v>
      </c>
      <c r="C126" s="84"/>
      <c r="D126" s="85"/>
      <c r="E126" s="84"/>
      <c r="F126" s="85"/>
      <c r="G126" s="378"/>
      <c r="H126" s="379"/>
      <c r="I126" s="378"/>
      <c r="J126" s="379"/>
      <c r="K126" s="378"/>
      <c r="L126" s="379"/>
      <c r="M126" s="84"/>
      <c r="N126" s="85"/>
      <c r="O126" s="52">
        <f t="shared" si="1"/>
        <v>0</v>
      </c>
    </row>
    <row r="127" spans="1:15" ht="25.5" customHeight="1">
      <c r="A127" s="53">
        <v>329</v>
      </c>
      <c r="B127" s="54" t="s">
        <v>107</v>
      </c>
      <c r="C127" s="84"/>
      <c r="D127" s="85"/>
      <c r="E127" s="84"/>
      <c r="F127" s="85"/>
      <c r="G127" s="378"/>
      <c r="H127" s="379"/>
      <c r="I127" s="378"/>
      <c r="J127" s="379"/>
      <c r="K127" s="378"/>
      <c r="L127" s="379"/>
      <c r="M127" s="84"/>
      <c r="N127" s="85"/>
      <c r="O127" s="52">
        <f t="shared" si="1"/>
        <v>0</v>
      </c>
    </row>
    <row r="128" spans="1:15" ht="25.5" customHeight="1">
      <c r="A128" s="58">
        <v>3300</v>
      </c>
      <c r="B128" s="50" t="s">
        <v>1283</v>
      </c>
      <c r="C128" s="51"/>
      <c r="D128" s="62">
        <f>SUM(D129:D137)</f>
        <v>0</v>
      </c>
      <c r="E128" s="51"/>
      <c r="F128" s="62">
        <f>SUM(F129:F137)</f>
        <v>0</v>
      </c>
      <c r="G128" s="51"/>
      <c r="H128" s="62">
        <f>SUM(H129:H137)</f>
        <v>0</v>
      </c>
      <c r="I128" s="51"/>
      <c r="J128" s="62">
        <f>SUM(J129:J137)</f>
        <v>0</v>
      </c>
      <c r="K128" s="51"/>
      <c r="L128" s="62">
        <f>SUM(L129:L137)</f>
        <v>0</v>
      </c>
      <c r="M128" s="51"/>
      <c r="N128" s="62">
        <f>SUM(N129:N137)</f>
        <v>26500</v>
      </c>
      <c r="O128" s="52">
        <f t="shared" si="1"/>
        <v>26500</v>
      </c>
    </row>
    <row r="129" spans="1:15" ht="25.5" customHeight="1">
      <c r="A129" s="53">
        <v>331</v>
      </c>
      <c r="B129" s="86" t="s">
        <v>123</v>
      </c>
      <c r="C129" s="84"/>
      <c r="D129" s="85"/>
      <c r="E129" s="84"/>
      <c r="F129" s="85"/>
      <c r="G129" s="378"/>
      <c r="H129" s="379"/>
      <c r="I129" s="378"/>
      <c r="J129" s="379"/>
      <c r="K129" s="378"/>
      <c r="L129" s="379"/>
      <c r="M129" s="84">
        <v>999</v>
      </c>
      <c r="N129" s="85">
        <v>6000</v>
      </c>
      <c r="O129" s="52">
        <f t="shared" si="1"/>
        <v>6000</v>
      </c>
    </row>
    <row r="130" spans="1:15" ht="25.5" customHeight="1">
      <c r="A130" s="53">
        <v>332</v>
      </c>
      <c r="B130" s="54" t="s">
        <v>108</v>
      </c>
      <c r="C130" s="84"/>
      <c r="D130" s="85"/>
      <c r="E130" s="84"/>
      <c r="F130" s="85"/>
      <c r="G130" s="378"/>
      <c r="H130" s="379"/>
      <c r="I130" s="378"/>
      <c r="J130" s="379"/>
      <c r="K130" s="378"/>
      <c r="L130" s="379"/>
      <c r="M130" s="84"/>
      <c r="N130" s="85"/>
      <c r="O130" s="52">
        <f t="shared" si="1"/>
        <v>0</v>
      </c>
    </row>
    <row r="131" spans="1:15" ht="25.5" customHeight="1">
      <c r="A131" s="53">
        <v>333</v>
      </c>
      <c r="B131" s="54" t="s">
        <v>109</v>
      </c>
      <c r="C131" s="84"/>
      <c r="D131" s="85"/>
      <c r="E131" s="84"/>
      <c r="F131" s="85"/>
      <c r="G131" s="378"/>
      <c r="H131" s="379"/>
      <c r="I131" s="378"/>
      <c r="J131" s="379"/>
      <c r="K131" s="378"/>
      <c r="L131" s="379"/>
      <c r="M131" s="84"/>
      <c r="N131" s="85"/>
      <c r="O131" s="52">
        <f t="shared" si="1"/>
        <v>0</v>
      </c>
    </row>
    <row r="132" spans="1:15" ht="25.5" customHeight="1">
      <c r="A132" s="53">
        <v>334</v>
      </c>
      <c r="B132" s="54" t="s">
        <v>110</v>
      </c>
      <c r="C132" s="84"/>
      <c r="D132" s="85"/>
      <c r="E132" s="84"/>
      <c r="F132" s="85"/>
      <c r="G132" s="378"/>
      <c r="H132" s="379"/>
      <c r="I132" s="378"/>
      <c r="J132" s="379"/>
      <c r="K132" s="378"/>
      <c r="L132" s="379"/>
      <c r="M132" s="84">
        <v>999</v>
      </c>
      <c r="N132" s="85">
        <v>18000</v>
      </c>
      <c r="O132" s="52">
        <f t="shared" si="1"/>
        <v>18000</v>
      </c>
    </row>
    <row r="133" spans="1:15" ht="25.5" customHeight="1">
      <c r="A133" s="53">
        <v>335</v>
      </c>
      <c r="B133" s="54" t="s">
        <v>111</v>
      </c>
      <c r="C133" s="84"/>
      <c r="D133" s="85"/>
      <c r="E133" s="84"/>
      <c r="F133" s="85"/>
      <c r="G133" s="378"/>
      <c r="H133" s="379"/>
      <c r="I133" s="378"/>
      <c r="J133" s="379"/>
      <c r="K133" s="378"/>
      <c r="L133" s="379"/>
      <c r="M133" s="84"/>
      <c r="N133" s="85"/>
      <c r="O133" s="52">
        <f t="shared" si="1"/>
        <v>0</v>
      </c>
    </row>
    <row r="134" spans="1:15" ht="25.5" customHeight="1">
      <c r="A134" s="53">
        <v>336</v>
      </c>
      <c r="B134" s="54" t="s">
        <v>1191</v>
      </c>
      <c r="C134" s="84"/>
      <c r="D134" s="85"/>
      <c r="E134" s="84"/>
      <c r="F134" s="85"/>
      <c r="G134" s="378"/>
      <c r="H134" s="379"/>
      <c r="I134" s="378"/>
      <c r="J134" s="379"/>
      <c r="K134" s="378"/>
      <c r="L134" s="379"/>
      <c r="M134" s="84">
        <v>999</v>
      </c>
      <c r="N134" s="85">
        <v>2500</v>
      </c>
      <c r="O134" s="52">
        <f t="shared" si="1"/>
        <v>2500</v>
      </c>
    </row>
    <row r="135" spans="1:15" ht="25.5" customHeight="1">
      <c r="A135" s="53">
        <v>337</v>
      </c>
      <c r="B135" s="54" t="s">
        <v>112</v>
      </c>
      <c r="C135" s="84"/>
      <c r="D135" s="85"/>
      <c r="E135" s="84"/>
      <c r="F135" s="85"/>
      <c r="G135" s="378"/>
      <c r="H135" s="379"/>
      <c r="I135" s="378"/>
      <c r="J135" s="379"/>
      <c r="K135" s="378"/>
      <c r="L135" s="379"/>
      <c r="M135" s="84"/>
      <c r="N135" s="85"/>
      <c r="O135" s="52">
        <f t="shared" ref="O135:O200" si="2">D135+F135+H135+J135+L135+N135</f>
        <v>0</v>
      </c>
    </row>
    <row r="136" spans="1:15" ht="25.5" customHeight="1">
      <c r="A136" s="53">
        <v>338</v>
      </c>
      <c r="B136" s="54" t="s">
        <v>113</v>
      </c>
      <c r="C136" s="84"/>
      <c r="D136" s="85"/>
      <c r="E136" s="84"/>
      <c r="F136" s="85"/>
      <c r="G136" s="378"/>
      <c r="H136" s="379"/>
      <c r="I136" s="378"/>
      <c r="J136" s="379"/>
      <c r="K136" s="378"/>
      <c r="L136" s="379"/>
      <c r="M136" s="84"/>
      <c r="N136" s="85"/>
      <c r="O136" s="52">
        <f t="shared" si="2"/>
        <v>0</v>
      </c>
    </row>
    <row r="137" spans="1:15" ht="25.5" customHeight="1">
      <c r="A137" s="53">
        <v>339</v>
      </c>
      <c r="B137" s="54" t="s">
        <v>114</v>
      </c>
      <c r="C137" s="84"/>
      <c r="D137" s="85"/>
      <c r="E137" s="84"/>
      <c r="F137" s="85"/>
      <c r="G137" s="378"/>
      <c r="H137" s="379"/>
      <c r="I137" s="378"/>
      <c r="J137" s="379"/>
      <c r="K137" s="378"/>
      <c r="L137" s="379"/>
      <c r="M137" s="84"/>
      <c r="N137" s="85"/>
      <c r="O137" s="52">
        <f t="shared" si="2"/>
        <v>0</v>
      </c>
    </row>
    <row r="138" spans="1:15" ht="25.5" customHeight="1">
      <c r="A138" s="58">
        <v>3400</v>
      </c>
      <c r="B138" s="50" t="s">
        <v>115</v>
      </c>
      <c r="C138" s="51"/>
      <c r="D138" s="62">
        <f>SUM(D139:D147)</f>
        <v>0</v>
      </c>
      <c r="E138" s="51"/>
      <c r="F138" s="62">
        <f>SUM(F139:F147)</f>
        <v>0</v>
      </c>
      <c r="G138" s="51"/>
      <c r="H138" s="62">
        <f>SUM(H139:H147)</f>
        <v>0</v>
      </c>
      <c r="I138" s="51"/>
      <c r="J138" s="62">
        <f>SUM(J139:J147)</f>
        <v>0</v>
      </c>
      <c r="K138" s="51"/>
      <c r="L138" s="62">
        <f>SUM(L139:L147)</f>
        <v>0</v>
      </c>
      <c r="M138" s="51"/>
      <c r="N138" s="62">
        <f>SUM(N139:N147)</f>
        <v>24500</v>
      </c>
      <c r="O138" s="52">
        <f t="shared" si="2"/>
        <v>24500</v>
      </c>
    </row>
    <row r="139" spans="1:15" ht="25.5" customHeight="1">
      <c r="A139" s="53">
        <v>341</v>
      </c>
      <c r="B139" s="54" t="s">
        <v>293</v>
      </c>
      <c r="C139" s="84"/>
      <c r="D139" s="85"/>
      <c r="E139" s="84"/>
      <c r="F139" s="85"/>
      <c r="G139" s="378"/>
      <c r="H139" s="379"/>
      <c r="I139" s="378"/>
      <c r="J139" s="379"/>
      <c r="K139" s="378"/>
      <c r="L139" s="379"/>
      <c r="M139" s="84"/>
      <c r="N139" s="85"/>
      <c r="O139" s="52">
        <f t="shared" si="2"/>
        <v>0</v>
      </c>
    </row>
    <row r="140" spans="1:15" ht="25.5" customHeight="1">
      <c r="A140" s="53">
        <v>342</v>
      </c>
      <c r="B140" s="54" t="s">
        <v>116</v>
      </c>
      <c r="C140" s="84"/>
      <c r="D140" s="85"/>
      <c r="E140" s="84"/>
      <c r="F140" s="85"/>
      <c r="G140" s="378"/>
      <c r="H140" s="379"/>
      <c r="I140" s="378"/>
      <c r="J140" s="379"/>
      <c r="K140" s="378"/>
      <c r="L140" s="379"/>
      <c r="M140" s="84"/>
      <c r="N140" s="85"/>
      <c r="O140" s="52">
        <f t="shared" si="2"/>
        <v>0</v>
      </c>
    </row>
    <row r="141" spans="1:15" ht="25.5" customHeight="1">
      <c r="A141" s="53">
        <v>343</v>
      </c>
      <c r="B141" s="54" t="s">
        <v>117</v>
      </c>
      <c r="C141" s="84"/>
      <c r="D141" s="85"/>
      <c r="E141" s="84"/>
      <c r="F141" s="85"/>
      <c r="G141" s="378"/>
      <c r="H141" s="379"/>
      <c r="I141" s="378"/>
      <c r="J141" s="379"/>
      <c r="K141" s="378"/>
      <c r="L141" s="379"/>
      <c r="M141" s="84"/>
      <c r="N141" s="85"/>
      <c r="O141" s="52">
        <f t="shared" si="2"/>
        <v>0</v>
      </c>
    </row>
    <row r="142" spans="1:15" ht="25.5" customHeight="1">
      <c r="A142" s="53">
        <v>344</v>
      </c>
      <c r="B142" s="54" t="s">
        <v>328</v>
      </c>
      <c r="C142" s="84"/>
      <c r="D142" s="85"/>
      <c r="E142" s="84"/>
      <c r="F142" s="85"/>
      <c r="G142" s="378"/>
      <c r="H142" s="379"/>
      <c r="I142" s="378"/>
      <c r="J142" s="379"/>
      <c r="K142" s="378"/>
      <c r="L142" s="379"/>
      <c r="M142" s="84"/>
      <c r="N142" s="85"/>
      <c r="O142" s="52">
        <f t="shared" si="2"/>
        <v>0</v>
      </c>
    </row>
    <row r="143" spans="1:15" ht="25.5" customHeight="1">
      <c r="A143" s="53">
        <v>345</v>
      </c>
      <c r="B143" s="54" t="s">
        <v>118</v>
      </c>
      <c r="C143" s="84"/>
      <c r="D143" s="85"/>
      <c r="E143" s="84"/>
      <c r="F143" s="85"/>
      <c r="G143" s="378"/>
      <c r="H143" s="379"/>
      <c r="I143" s="378"/>
      <c r="J143" s="379"/>
      <c r="K143" s="378"/>
      <c r="L143" s="379"/>
      <c r="M143" s="84">
        <v>999</v>
      </c>
      <c r="N143" s="85">
        <v>16000</v>
      </c>
      <c r="O143" s="52">
        <f t="shared" si="2"/>
        <v>16000</v>
      </c>
    </row>
    <row r="144" spans="1:15" ht="25.5" customHeight="1">
      <c r="A144" s="53">
        <v>346</v>
      </c>
      <c r="B144" s="54" t="s">
        <v>119</v>
      </c>
      <c r="C144" s="84"/>
      <c r="D144" s="85"/>
      <c r="E144" s="84"/>
      <c r="F144" s="85"/>
      <c r="G144" s="378"/>
      <c r="H144" s="379"/>
      <c r="I144" s="378"/>
      <c r="J144" s="379"/>
      <c r="K144" s="378"/>
      <c r="L144" s="379"/>
      <c r="M144" s="84"/>
      <c r="N144" s="85"/>
      <c r="O144" s="52">
        <f t="shared" si="2"/>
        <v>0</v>
      </c>
    </row>
    <row r="145" spans="1:15" ht="25.5" customHeight="1">
      <c r="A145" s="53">
        <v>347</v>
      </c>
      <c r="B145" s="54" t="s">
        <v>120</v>
      </c>
      <c r="C145" s="84"/>
      <c r="D145" s="85"/>
      <c r="E145" s="84"/>
      <c r="F145" s="85"/>
      <c r="G145" s="378"/>
      <c r="H145" s="379"/>
      <c r="I145" s="378"/>
      <c r="J145" s="379"/>
      <c r="K145" s="378"/>
      <c r="L145" s="379"/>
      <c r="M145" s="84">
        <v>999</v>
      </c>
      <c r="N145" s="85">
        <v>2500</v>
      </c>
      <c r="O145" s="52">
        <f t="shared" si="2"/>
        <v>2500</v>
      </c>
    </row>
    <row r="146" spans="1:15" ht="25.5" customHeight="1">
      <c r="A146" s="53">
        <v>348</v>
      </c>
      <c r="B146" s="54" t="s">
        <v>121</v>
      </c>
      <c r="C146" s="84"/>
      <c r="D146" s="85"/>
      <c r="E146" s="84"/>
      <c r="F146" s="85"/>
      <c r="G146" s="378"/>
      <c r="H146" s="379"/>
      <c r="I146" s="378"/>
      <c r="J146" s="379"/>
      <c r="K146" s="378"/>
      <c r="L146" s="379"/>
      <c r="M146" s="84"/>
      <c r="N146" s="85"/>
      <c r="O146" s="52">
        <f t="shared" si="2"/>
        <v>0</v>
      </c>
    </row>
    <row r="147" spans="1:15" ht="25.5" customHeight="1">
      <c r="A147" s="53">
        <v>349</v>
      </c>
      <c r="B147" s="54" t="s">
        <v>122</v>
      </c>
      <c r="C147" s="84"/>
      <c r="D147" s="85"/>
      <c r="E147" s="84"/>
      <c r="F147" s="85"/>
      <c r="G147" s="378"/>
      <c r="H147" s="379"/>
      <c r="I147" s="378"/>
      <c r="J147" s="379"/>
      <c r="K147" s="378"/>
      <c r="L147" s="379"/>
      <c r="M147" s="84">
        <v>999</v>
      </c>
      <c r="N147" s="85">
        <v>6000</v>
      </c>
      <c r="O147" s="52">
        <f t="shared" si="2"/>
        <v>6000</v>
      </c>
    </row>
    <row r="148" spans="1:15" ht="25.5" customHeight="1">
      <c r="A148" s="58">
        <v>3500</v>
      </c>
      <c r="B148" s="50" t="s">
        <v>1284</v>
      </c>
      <c r="C148" s="51"/>
      <c r="D148" s="62">
        <f>SUM(D149:D157)</f>
        <v>0</v>
      </c>
      <c r="E148" s="51"/>
      <c r="F148" s="62">
        <f>SUM(F149:F157)</f>
        <v>0</v>
      </c>
      <c r="G148" s="51"/>
      <c r="H148" s="62">
        <f>SUM(H149:H157)</f>
        <v>0</v>
      </c>
      <c r="I148" s="51"/>
      <c r="J148" s="62">
        <f>SUM(J149:J157)</f>
        <v>0</v>
      </c>
      <c r="K148" s="51"/>
      <c r="L148" s="62">
        <f>SUM(L149:L157)</f>
        <v>0</v>
      </c>
      <c r="M148" s="51"/>
      <c r="N148" s="62">
        <f>SUM(N149:N157)</f>
        <v>19000</v>
      </c>
      <c r="O148" s="52">
        <f t="shared" si="2"/>
        <v>19000</v>
      </c>
    </row>
    <row r="149" spans="1:15" ht="25.5" customHeight="1">
      <c r="A149" s="53">
        <v>351</v>
      </c>
      <c r="B149" s="54" t="s">
        <v>124</v>
      </c>
      <c r="C149" s="84"/>
      <c r="D149" s="85"/>
      <c r="E149" s="84"/>
      <c r="F149" s="85"/>
      <c r="G149" s="378"/>
      <c r="H149" s="379"/>
      <c r="I149" s="378"/>
      <c r="J149" s="379"/>
      <c r="K149" s="378"/>
      <c r="L149" s="379"/>
      <c r="M149" s="84">
        <v>999</v>
      </c>
      <c r="N149" s="85">
        <v>1500</v>
      </c>
      <c r="O149" s="52">
        <f t="shared" si="2"/>
        <v>1500</v>
      </c>
    </row>
    <row r="150" spans="1:15" ht="25.5" customHeight="1">
      <c r="A150" s="53">
        <v>352</v>
      </c>
      <c r="B150" s="54" t="s">
        <v>611</v>
      </c>
      <c r="C150" s="84"/>
      <c r="D150" s="85"/>
      <c r="E150" s="84"/>
      <c r="F150" s="85"/>
      <c r="G150" s="378"/>
      <c r="H150" s="379"/>
      <c r="I150" s="378"/>
      <c r="J150" s="379"/>
      <c r="K150" s="378"/>
      <c r="L150" s="379"/>
      <c r="M150" s="84">
        <v>999</v>
      </c>
      <c r="N150" s="85">
        <v>1500</v>
      </c>
      <c r="O150" s="52">
        <f t="shared" si="2"/>
        <v>1500</v>
      </c>
    </row>
    <row r="151" spans="1:15" ht="25.5" customHeight="1">
      <c r="A151" s="53">
        <v>353</v>
      </c>
      <c r="B151" s="54" t="s">
        <v>294</v>
      </c>
      <c r="C151" s="84"/>
      <c r="D151" s="85"/>
      <c r="E151" s="84"/>
      <c r="F151" s="85"/>
      <c r="G151" s="378"/>
      <c r="H151" s="379"/>
      <c r="I151" s="378"/>
      <c r="J151" s="379"/>
      <c r="K151" s="378"/>
      <c r="L151" s="379"/>
      <c r="M151" s="84"/>
      <c r="N151" s="85"/>
      <c r="O151" s="52">
        <f t="shared" si="2"/>
        <v>0</v>
      </c>
    </row>
    <row r="152" spans="1:15" ht="25.5" customHeight="1">
      <c r="A152" s="53">
        <v>354</v>
      </c>
      <c r="B152" s="54" t="s">
        <v>125</v>
      </c>
      <c r="C152" s="84"/>
      <c r="D152" s="85"/>
      <c r="E152" s="84"/>
      <c r="F152" s="85"/>
      <c r="G152" s="378"/>
      <c r="H152" s="379"/>
      <c r="I152" s="378"/>
      <c r="J152" s="379"/>
      <c r="K152" s="378"/>
      <c r="L152" s="379"/>
      <c r="M152" s="84"/>
      <c r="N152" s="85"/>
      <c r="O152" s="52">
        <f t="shared" si="2"/>
        <v>0</v>
      </c>
    </row>
    <row r="153" spans="1:15" ht="25.5" customHeight="1">
      <c r="A153" s="53">
        <v>355</v>
      </c>
      <c r="B153" s="54" t="s">
        <v>129</v>
      </c>
      <c r="C153" s="84"/>
      <c r="D153" s="85"/>
      <c r="E153" s="84"/>
      <c r="F153" s="85"/>
      <c r="G153" s="378"/>
      <c r="H153" s="379"/>
      <c r="I153" s="378"/>
      <c r="J153" s="379"/>
      <c r="K153" s="378"/>
      <c r="L153" s="379"/>
      <c r="M153" s="84">
        <v>999</v>
      </c>
      <c r="N153" s="85">
        <v>16000</v>
      </c>
      <c r="O153" s="52">
        <f t="shared" si="2"/>
        <v>16000</v>
      </c>
    </row>
    <row r="154" spans="1:15" ht="25.5" customHeight="1">
      <c r="A154" s="53">
        <v>356</v>
      </c>
      <c r="B154" s="54" t="s">
        <v>126</v>
      </c>
      <c r="C154" s="84"/>
      <c r="D154" s="85"/>
      <c r="E154" s="84"/>
      <c r="F154" s="85"/>
      <c r="G154" s="378"/>
      <c r="H154" s="379"/>
      <c r="I154" s="378"/>
      <c r="J154" s="379"/>
      <c r="K154" s="378"/>
      <c r="L154" s="379"/>
      <c r="M154" s="84"/>
      <c r="N154" s="85"/>
      <c r="O154" s="52">
        <f t="shared" si="2"/>
        <v>0</v>
      </c>
    </row>
    <row r="155" spans="1:15" ht="25.5" customHeight="1">
      <c r="A155" s="53">
        <v>357</v>
      </c>
      <c r="B155" s="54" t="s">
        <v>1195</v>
      </c>
      <c r="C155" s="84"/>
      <c r="D155" s="85"/>
      <c r="E155" s="84"/>
      <c r="F155" s="85"/>
      <c r="G155" s="378"/>
      <c r="H155" s="379"/>
      <c r="I155" s="378"/>
      <c r="J155" s="379"/>
      <c r="K155" s="378"/>
      <c r="L155" s="379"/>
      <c r="M155" s="84"/>
      <c r="N155" s="85"/>
      <c r="O155" s="52">
        <f t="shared" si="2"/>
        <v>0</v>
      </c>
    </row>
    <row r="156" spans="1:15" ht="25.5" customHeight="1">
      <c r="A156" s="53">
        <v>358</v>
      </c>
      <c r="B156" s="54" t="s">
        <v>127</v>
      </c>
      <c r="C156" s="84"/>
      <c r="D156" s="85"/>
      <c r="E156" s="84"/>
      <c r="F156" s="85"/>
      <c r="G156" s="378"/>
      <c r="H156" s="379"/>
      <c r="I156" s="378"/>
      <c r="J156" s="379"/>
      <c r="K156" s="378"/>
      <c r="L156" s="379"/>
      <c r="M156" s="84"/>
      <c r="N156" s="85"/>
      <c r="O156" s="52">
        <f t="shared" si="2"/>
        <v>0</v>
      </c>
    </row>
    <row r="157" spans="1:15" ht="25.5" customHeight="1">
      <c r="A157" s="53">
        <v>359</v>
      </c>
      <c r="B157" s="54" t="s">
        <v>128</v>
      </c>
      <c r="C157" s="84"/>
      <c r="D157" s="85"/>
      <c r="E157" s="84"/>
      <c r="F157" s="85"/>
      <c r="G157" s="378"/>
      <c r="H157" s="379"/>
      <c r="I157" s="378"/>
      <c r="J157" s="379"/>
      <c r="K157" s="378"/>
      <c r="L157" s="379"/>
      <c r="M157" s="84"/>
      <c r="N157" s="85"/>
      <c r="O157" s="52">
        <f t="shared" si="2"/>
        <v>0</v>
      </c>
    </row>
    <row r="158" spans="1:15" ht="25.5" customHeight="1">
      <c r="A158" s="58">
        <v>3600</v>
      </c>
      <c r="B158" s="50" t="s">
        <v>130</v>
      </c>
      <c r="C158" s="51"/>
      <c r="D158" s="62">
        <f>SUM(D159:D165)</f>
        <v>0</v>
      </c>
      <c r="E158" s="51"/>
      <c r="F158" s="62">
        <f>SUM(F159:F165)</f>
        <v>0</v>
      </c>
      <c r="G158" s="51"/>
      <c r="H158" s="62">
        <f>SUM(H159:H165)</f>
        <v>0</v>
      </c>
      <c r="I158" s="51"/>
      <c r="J158" s="62">
        <f>SUM(J159:J165)</f>
        <v>0</v>
      </c>
      <c r="K158" s="51"/>
      <c r="L158" s="62">
        <f>SUM(L159:L165)</f>
        <v>0</v>
      </c>
      <c r="M158" s="51"/>
      <c r="N158" s="62">
        <f>SUM(N159:N165)</f>
        <v>2000</v>
      </c>
      <c r="O158" s="52">
        <f t="shared" si="2"/>
        <v>2000</v>
      </c>
    </row>
    <row r="159" spans="1:15" ht="25.5" customHeight="1">
      <c r="A159" s="53">
        <v>361</v>
      </c>
      <c r="B159" s="54" t="s">
        <v>612</v>
      </c>
      <c r="C159" s="84"/>
      <c r="D159" s="85"/>
      <c r="E159" s="84"/>
      <c r="F159" s="85"/>
      <c r="G159" s="378"/>
      <c r="H159" s="379"/>
      <c r="I159" s="378"/>
      <c r="J159" s="379"/>
      <c r="K159" s="378"/>
      <c r="L159" s="379"/>
      <c r="M159" s="84"/>
      <c r="N159" s="85"/>
      <c r="O159" s="52">
        <f t="shared" si="2"/>
        <v>0</v>
      </c>
    </row>
    <row r="160" spans="1:15" ht="25.5" customHeight="1">
      <c r="A160" s="53">
        <v>362</v>
      </c>
      <c r="B160" s="54" t="s">
        <v>613</v>
      </c>
      <c r="C160" s="84"/>
      <c r="D160" s="85"/>
      <c r="E160" s="84"/>
      <c r="F160" s="85"/>
      <c r="G160" s="378"/>
      <c r="H160" s="379"/>
      <c r="I160" s="378"/>
      <c r="J160" s="379"/>
      <c r="K160" s="378"/>
      <c r="L160" s="379"/>
      <c r="M160" s="84"/>
      <c r="N160" s="85"/>
      <c r="O160" s="52">
        <f t="shared" si="2"/>
        <v>0</v>
      </c>
    </row>
    <row r="161" spans="1:15" ht="25.5" customHeight="1">
      <c r="A161" s="53">
        <v>363</v>
      </c>
      <c r="B161" s="54" t="s">
        <v>329</v>
      </c>
      <c r="C161" s="84"/>
      <c r="D161" s="85"/>
      <c r="E161" s="84"/>
      <c r="F161" s="85"/>
      <c r="G161" s="378"/>
      <c r="H161" s="379"/>
      <c r="I161" s="378"/>
      <c r="J161" s="379"/>
      <c r="K161" s="378"/>
      <c r="L161" s="379"/>
      <c r="M161" s="84"/>
      <c r="N161" s="85"/>
      <c r="O161" s="52">
        <f t="shared" si="2"/>
        <v>0</v>
      </c>
    </row>
    <row r="162" spans="1:15" ht="25.5" customHeight="1">
      <c r="A162" s="53">
        <v>364</v>
      </c>
      <c r="B162" s="54" t="s">
        <v>131</v>
      </c>
      <c r="C162" s="84"/>
      <c r="D162" s="85"/>
      <c r="E162" s="84"/>
      <c r="F162" s="85"/>
      <c r="G162" s="378"/>
      <c r="H162" s="379"/>
      <c r="I162" s="378"/>
      <c r="J162" s="379"/>
      <c r="K162" s="378"/>
      <c r="L162" s="379"/>
      <c r="M162" s="84"/>
      <c r="N162" s="85"/>
      <c r="O162" s="52">
        <f t="shared" si="2"/>
        <v>0</v>
      </c>
    </row>
    <row r="163" spans="1:15" ht="25.5" customHeight="1">
      <c r="A163" s="53">
        <v>365</v>
      </c>
      <c r="B163" s="54" t="s">
        <v>330</v>
      </c>
      <c r="C163" s="84"/>
      <c r="D163" s="85"/>
      <c r="E163" s="84"/>
      <c r="F163" s="85"/>
      <c r="G163" s="378"/>
      <c r="H163" s="379"/>
      <c r="I163" s="378"/>
      <c r="J163" s="379"/>
      <c r="K163" s="378"/>
      <c r="L163" s="379"/>
      <c r="M163" s="84"/>
      <c r="N163" s="85"/>
      <c r="O163" s="52">
        <f t="shared" si="2"/>
        <v>0</v>
      </c>
    </row>
    <row r="164" spans="1:15" ht="25.5" customHeight="1">
      <c r="A164" s="53">
        <v>366</v>
      </c>
      <c r="B164" s="54" t="s">
        <v>132</v>
      </c>
      <c r="C164" s="84"/>
      <c r="D164" s="85"/>
      <c r="E164" s="84"/>
      <c r="F164" s="85"/>
      <c r="G164" s="378"/>
      <c r="H164" s="379"/>
      <c r="I164" s="378"/>
      <c r="J164" s="379"/>
      <c r="K164" s="378"/>
      <c r="L164" s="379"/>
      <c r="M164" s="84"/>
      <c r="N164" s="85"/>
      <c r="O164" s="52">
        <f t="shared" si="2"/>
        <v>0</v>
      </c>
    </row>
    <row r="165" spans="1:15" ht="25.5" customHeight="1">
      <c r="A165" s="53">
        <v>369</v>
      </c>
      <c r="B165" s="54" t="s">
        <v>133</v>
      </c>
      <c r="C165" s="84"/>
      <c r="D165" s="85"/>
      <c r="E165" s="84"/>
      <c r="F165" s="85"/>
      <c r="G165" s="378"/>
      <c r="H165" s="379"/>
      <c r="I165" s="378"/>
      <c r="J165" s="379"/>
      <c r="K165" s="378"/>
      <c r="L165" s="379"/>
      <c r="M165" s="84">
        <v>999</v>
      </c>
      <c r="N165" s="85">
        <v>2000</v>
      </c>
      <c r="O165" s="52">
        <f t="shared" si="2"/>
        <v>2000</v>
      </c>
    </row>
    <row r="166" spans="1:15" ht="25.5" customHeight="1">
      <c r="A166" s="58">
        <v>3700</v>
      </c>
      <c r="B166" s="50" t="s">
        <v>1285</v>
      </c>
      <c r="C166" s="51"/>
      <c r="D166" s="62">
        <f>SUM(D167:D175)</f>
        <v>0</v>
      </c>
      <c r="E166" s="51"/>
      <c r="F166" s="62">
        <f>SUM(F167:F175)</f>
        <v>0</v>
      </c>
      <c r="G166" s="51"/>
      <c r="H166" s="62">
        <f>SUM(H167:H175)</f>
        <v>0</v>
      </c>
      <c r="I166" s="51"/>
      <c r="J166" s="62">
        <f>SUM(J167:J175)</f>
        <v>0</v>
      </c>
      <c r="K166" s="51"/>
      <c r="L166" s="62">
        <f>SUM(L167:L175)</f>
        <v>0</v>
      </c>
      <c r="M166" s="51"/>
      <c r="N166" s="62">
        <f>SUM(N167:N175)</f>
        <v>36500</v>
      </c>
      <c r="O166" s="52">
        <f t="shared" si="2"/>
        <v>36500</v>
      </c>
    </row>
    <row r="167" spans="1:15" ht="25.5" customHeight="1">
      <c r="A167" s="53">
        <v>371</v>
      </c>
      <c r="B167" s="54" t="s">
        <v>134</v>
      </c>
      <c r="C167" s="84"/>
      <c r="D167" s="85"/>
      <c r="E167" s="84"/>
      <c r="F167" s="85"/>
      <c r="G167" s="378"/>
      <c r="H167" s="379"/>
      <c r="I167" s="378"/>
      <c r="J167" s="379"/>
      <c r="K167" s="378"/>
      <c r="L167" s="379"/>
      <c r="M167" s="84"/>
      <c r="N167" s="85"/>
      <c r="O167" s="52">
        <f t="shared" si="2"/>
        <v>0</v>
      </c>
    </row>
    <row r="168" spans="1:15" ht="25.5" customHeight="1">
      <c r="A168" s="53">
        <v>372</v>
      </c>
      <c r="B168" s="54" t="s">
        <v>135</v>
      </c>
      <c r="C168" s="84"/>
      <c r="D168" s="85"/>
      <c r="E168" s="84"/>
      <c r="F168" s="85"/>
      <c r="G168" s="378"/>
      <c r="H168" s="379"/>
      <c r="I168" s="378"/>
      <c r="J168" s="379"/>
      <c r="K168" s="378"/>
      <c r="L168" s="379"/>
      <c r="M168" s="84">
        <v>999</v>
      </c>
      <c r="N168" s="85">
        <v>2500</v>
      </c>
      <c r="O168" s="52">
        <f t="shared" si="2"/>
        <v>2500</v>
      </c>
    </row>
    <row r="169" spans="1:15" ht="25.5" customHeight="1">
      <c r="A169" s="53">
        <v>373</v>
      </c>
      <c r="B169" s="54" t="s">
        <v>331</v>
      </c>
      <c r="C169" s="84"/>
      <c r="D169" s="85"/>
      <c r="E169" s="84"/>
      <c r="F169" s="85"/>
      <c r="G169" s="378"/>
      <c r="H169" s="379"/>
      <c r="I169" s="378"/>
      <c r="J169" s="379"/>
      <c r="K169" s="378"/>
      <c r="L169" s="379"/>
      <c r="M169" s="84"/>
      <c r="N169" s="85"/>
      <c r="O169" s="52">
        <f t="shared" si="2"/>
        <v>0</v>
      </c>
    </row>
    <row r="170" spans="1:15" ht="25.5" customHeight="1">
      <c r="A170" s="53">
        <v>374</v>
      </c>
      <c r="B170" s="54" t="s">
        <v>332</v>
      </c>
      <c r="C170" s="84"/>
      <c r="D170" s="85"/>
      <c r="E170" s="84"/>
      <c r="F170" s="85"/>
      <c r="G170" s="378"/>
      <c r="H170" s="379"/>
      <c r="I170" s="378"/>
      <c r="J170" s="379"/>
      <c r="K170" s="378"/>
      <c r="L170" s="379"/>
      <c r="M170" s="84"/>
      <c r="N170" s="85"/>
      <c r="O170" s="52">
        <f t="shared" si="2"/>
        <v>0</v>
      </c>
    </row>
    <row r="171" spans="1:15" ht="25.5" customHeight="1">
      <c r="A171" s="53">
        <v>375</v>
      </c>
      <c r="B171" s="54" t="s">
        <v>136</v>
      </c>
      <c r="C171" s="84"/>
      <c r="D171" s="85"/>
      <c r="E171" s="84"/>
      <c r="F171" s="85"/>
      <c r="G171" s="378"/>
      <c r="H171" s="379"/>
      <c r="I171" s="378"/>
      <c r="J171" s="379"/>
      <c r="K171" s="378"/>
      <c r="L171" s="379"/>
      <c r="M171" s="84">
        <v>999</v>
      </c>
      <c r="N171" s="85">
        <v>33000</v>
      </c>
      <c r="O171" s="52">
        <f t="shared" si="2"/>
        <v>33000</v>
      </c>
    </row>
    <row r="172" spans="1:15" ht="25.5" customHeight="1">
      <c r="A172" s="53">
        <v>376</v>
      </c>
      <c r="B172" s="54" t="s">
        <v>137</v>
      </c>
      <c r="C172" s="84"/>
      <c r="D172" s="85"/>
      <c r="E172" s="84"/>
      <c r="F172" s="85"/>
      <c r="G172" s="378"/>
      <c r="H172" s="379"/>
      <c r="I172" s="378"/>
      <c r="J172" s="379"/>
      <c r="K172" s="378"/>
      <c r="L172" s="379"/>
      <c r="M172" s="84"/>
      <c r="N172" s="85"/>
      <c r="O172" s="52">
        <f t="shared" si="2"/>
        <v>0</v>
      </c>
    </row>
    <row r="173" spans="1:15" ht="25.5" customHeight="1">
      <c r="A173" s="53">
        <v>377</v>
      </c>
      <c r="B173" s="54" t="s">
        <v>138</v>
      </c>
      <c r="C173" s="84"/>
      <c r="D173" s="85"/>
      <c r="E173" s="84"/>
      <c r="F173" s="85"/>
      <c r="G173" s="378"/>
      <c r="H173" s="379"/>
      <c r="I173" s="378"/>
      <c r="J173" s="379"/>
      <c r="K173" s="378"/>
      <c r="L173" s="379"/>
      <c r="M173" s="84"/>
      <c r="N173" s="85"/>
      <c r="O173" s="52">
        <f t="shared" si="2"/>
        <v>0</v>
      </c>
    </row>
    <row r="174" spans="1:15" ht="25.5" customHeight="1">
      <c r="A174" s="53">
        <v>378</v>
      </c>
      <c r="B174" s="54" t="s">
        <v>295</v>
      </c>
      <c r="C174" s="84"/>
      <c r="D174" s="85"/>
      <c r="E174" s="84"/>
      <c r="F174" s="85"/>
      <c r="G174" s="378"/>
      <c r="H174" s="379"/>
      <c r="I174" s="378"/>
      <c r="J174" s="379"/>
      <c r="K174" s="378"/>
      <c r="L174" s="379"/>
      <c r="M174" s="84"/>
      <c r="N174" s="85"/>
      <c r="O174" s="52">
        <f t="shared" si="2"/>
        <v>0</v>
      </c>
    </row>
    <row r="175" spans="1:15" ht="25.5" customHeight="1">
      <c r="A175" s="53">
        <v>379</v>
      </c>
      <c r="B175" s="54" t="s">
        <v>296</v>
      </c>
      <c r="C175" s="84"/>
      <c r="D175" s="85"/>
      <c r="E175" s="84"/>
      <c r="F175" s="85"/>
      <c r="G175" s="378"/>
      <c r="H175" s="379"/>
      <c r="I175" s="378"/>
      <c r="J175" s="379"/>
      <c r="K175" s="378"/>
      <c r="L175" s="379"/>
      <c r="M175" s="84">
        <v>999</v>
      </c>
      <c r="N175" s="85">
        <v>1000</v>
      </c>
      <c r="O175" s="52">
        <f t="shared" si="2"/>
        <v>1000</v>
      </c>
    </row>
    <row r="176" spans="1:15" ht="25.5" customHeight="1">
      <c r="A176" s="58">
        <v>3800</v>
      </c>
      <c r="B176" s="50" t="s">
        <v>139</v>
      </c>
      <c r="C176" s="51"/>
      <c r="D176" s="62">
        <f>SUM(D177:D181)</f>
        <v>0</v>
      </c>
      <c r="E176" s="51"/>
      <c r="F176" s="62">
        <f>SUM(F177:F181)</f>
        <v>0</v>
      </c>
      <c r="G176" s="51"/>
      <c r="H176" s="62">
        <f>SUM(H177:H181)</f>
        <v>0</v>
      </c>
      <c r="I176" s="51"/>
      <c r="J176" s="62">
        <f>SUM(J177:J181)</f>
        <v>0</v>
      </c>
      <c r="K176" s="51"/>
      <c r="L176" s="62">
        <f>SUM(L177:L181)</f>
        <v>0</v>
      </c>
      <c r="M176" s="51"/>
      <c r="N176" s="62">
        <f>SUM(N177:N181)</f>
        <v>55000</v>
      </c>
      <c r="O176" s="52">
        <f t="shared" si="2"/>
        <v>55000</v>
      </c>
    </row>
    <row r="177" spans="1:17" ht="25.5" customHeight="1">
      <c r="A177" s="53">
        <v>381</v>
      </c>
      <c r="B177" s="54" t="s">
        <v>297</v>
      </c>
      <c r="C177" s="84"/>
      <c r="D177" s="85"/>
      <c r="E177" s="84"/>
      <c r="F177" s="85"/>
      <c r="G177" s="378"/>
      <c r="H177" s="379"/>
      <c r="I177" s="378"/>
      <c r="J177" s="379"/>
      <c r="K177" s="378"/>
      <c r="L177" s="379"/>
      <c r="M177" s="84"/>
      <c r="N177" s="85"/>
      <c r="O177" s="52">
        <f t="shared" si="2"/>
        <v>0</v>
      </c>
    </row>
    <row r="178" spans="1:17" ht="25.5" customHeight="1">
      <c r="A178" s="53">
        <v>382</v>
      </c>
      <c r="B178" s="54" t="s">
        <v>142</v>
      </c>
      <c r="C178" s="84"/>
      <c r="D178" s="85"/>
      <c r="E178" s="84"/>
      <c r="F178" s="85"/>
      <c r="G178" s="378"/>
      <c r="H178" s="379"/>
      <c r="I178" s="378"/>
      <c r="J178" s="379"/>
      <c r="K178" s="378"/>
      <c r="L178" s="379"/>
      <c r="M178" s="84">
        <v>999</v>
      </c>
      <c r="N178" s="85">
        <v>35000</v>
      </c>
      <c r="O178" s="52">
        <f t="shared" si="2"/>
        <v>35000</v>
      </c>
    </row>
    <row r="179" spans="1:17" ht="25.5" customHeight="1">
      <c r="A179" s="53">
        <v>383</v>
      </c>
      <c r="B179" s="54" t="s">
        <v>140</v>
      </c>
      <c r="C179" s="84"/>
      <c r="D179" s="85"/>
      <c r="E179" s="84"/>
      <c r="F179" s="85"/>
      <c r="G179" s="378"/>
      <c r="H179" s="379"/>
      <c r="I179" s="378"/>
      <c r="J179" s="379"/>
      <c r="K179" s="378"/>
      <c r="L179" s="379"/>
      <c r="M179" s="84"/>
      <c r="N179" s="85"/>
      <c r="O179" s="52">
        <f t="shared" si="2"/>
        <v>0</v>
      </c>
    </row>
    <row r="180" spans="1:17" ht="25.5" customHeight="1">
      <c r="A180" s="53">
        <v>384</v>
      </c>
      <c r="B180" s="54" t="s">
        <v>316</v>
      </c>
      <c r="C180" s="84"/>
      <c r="D180" s="85"/>
      <c r="E180" s="84"/>
      <c r="F180" s="85"/>
      <c r="G180" s="378"/>
      <c r="H180" s="379"/>
      <c r="I180" s="378"/>
      <c r="J180" s="379"/>
      <c r="K180" s="378"/>
      <c r="L180" s="379"/>
      <c r="M180" s="84"/>
      <c r="N180" s="85"/>
      <c r="O180" s="52">
        <f t="shared" si="2"/>
        <v>0</v>
      </c>
    </row>
    <row r="181" spans="1:17" ht="25.5" customHeight="1">
      <c r="A181" s="53">
        <v>385</v>
      </c>
      <c r="B181" s="54" t="s">
        <v>141</v>
      </c>
      <c r="C181" s="84"/>
      <c r="D181" s="85"/>
      <c r="E181" s="84"/>
      <c r="F181" s="85"/>
      <c r="G181" s="378"/>
      <c r="H181" s="379"/>
      <c r="I181" s="378"/>
      <c r="J181" s="379"/>
      <c r="K181" s="378"/>
      <c r="L181" s="379"/>
      <c r="M181" s="84">
        <v>999</v>
      </c>
      <c r="N181" s="85">
        <v>20000</v>
      </c>
      <c r="O181" s="52">
        <f t="shared" si="2"/>
        <v>20000</v>
      </c>
    </row>
    <row r="182" spans="1:17" ht="25.5" customHeight="1">
      <c r="A182" s="58">
        <v>3900</v>
      </c>
      <c r="B182" s="50" t="s">
        <v>143</v>
      </c>
      <c r="C182" s="51"/>
      <c r="D182" s="62">
        <f>SUM(D183:D191)</f>
        <v>0</v>
      </c>
      <c r="E182" s="51"/>
      <c r="F182" s="62">
        <f>SUM(F183:F191)</f>
        <v>0</v>
      </c>
      <c r="G182" s="51"/>
      <c r="H182" s="62">
        <f>SUM(H183:H191)</f>
        <v>0</v>
      </c>
      <c r="I182" s="51"/>
      <c r="J182" s="62">
        <f>SUM(J183:J191)</f>
        <v>0</v>
      </c>
      <c r="K182" s="51"/>
      <c r="L182" s="62">
        <f>SUM(L183:L191)</f>
        <v>0</v>
      </c>
      <c r="M182" s="51"/>
      <c r="N182" s="62">
        <f>SUM(N183:N191)</f>
        <v>131000</v>
      </c>
      <c r="O182" s="52">
        <f t="shared" si="2"/>
        <v>131000</v>
      </c>
    </row>
    <row r="183" spans="1:17" ht="25.5" customHeight="1">
      <c r="A183" s="53">
        <v>391</v>
      </c>
      <c r="B183" s="54" t="s">
        <v>144</v>
      </c>
      <c r="C183" s="84"/>
      <c r="D183" s="85"/>
      <c r="E183" s="84"/>
      <c r="F183" s="85"/>
      <c r="G183" s="378"/>
      <c r="H183" s="379"/>
      <c r="I183" s="378"/>
      <c r="J183" s="379"/>
      <c r="K183" s="378"/>
      <c r="L183" s="379"/>
      <c r="M183" s="84"/>
      <c r="N183" s="85"/>
      <c r="O183" s="52">
        <f t="shared" si="2"/>
        <v>0</v>
      </c>
    </row>
    <row r="184" spans="1:17" ht="25.5" customHeight="1">
      <c r="A184" s="53">
        <v>392</v>
      </c>
      <c r="B184" s="54" t="s">
        <v>145</v>
      </c>
      <c r="C184" s="84"/>
      <c r="D184" s="85"/>
      <c r="E184" s="84"/>
      <c r="F184" s="85"/>
      <c r="G184" s="378"/>
      <c r="H184" s="379"/>
      <c r="I184" s="378"/>
      <c r="J184" s="379"/>
      <c r="K184" s="378"/>
      <c r="L184" s="379"/>
      <c r="M184" s="84">
        <v>999</v>
      </c>
      <c r="N184" s="85">
        <v>1000</v>
      </c>
      <c r="O184" s="52">
        <f t="shared" si="2"/>
        <v>1000</v>
      </c>
    </row>
    <row r="185" spans="1:17" ht="25.5" customHeight="1">
      <c r="A185" s="53">
        <v>393</v>
      </c>
      <c r="B185" s="54" t="s">
        <v>148</v>
      </c>
      <c r="C185" s="84"/>
      <c r="D185" s="85"/>
      <c r="E185" s="84"/>
      <c r="F185" s="85"/>
      <c r="G185" s="378"/>
      <c r="H185" s="379"/>
      <c r="I185" s="378"/>
      <c r="J185" s="379"/>
      <c r="K185" s="378"/>
      <c r="L185" s="379"/>
      <c r="M185" s="84"/>
      <c r="N185" s="85"/>
      <c r="O185" s="52">
        <f t="shared" si="2"/>
        <v>0</v>
      </c>
    </row>
    <row r="186" spans="1:17" ht="25.5" customHeight="1">
      <c r="A186" s="53">
        <v>394</v>
      </c>
      <c r="B186" s="388" t="s">
        <v>1582</v>
      </c>
      <c r="C186" s="84"/>
      <c r="D186" s="85"/>
      <c r="E186" s="84"/>
      <c r="F186" s="85"/>
      <c r="G186" s="378"/>
      <c r="H186" s="379"/>
      <c r="I186" s="378"/>
      <c r="J186" s="379"/>
      <c r="K186" s="378"/>
      <c r="L186" s="379"/>
      <c r="M186" s="84"/>
      <c r="N186" s="85"/>
      <c r="O186" s="52">
        <f t="shared" si="2"/>
        <v>0</v>
      </c>
    </row>
    <row r="187" spans="1:17" ht="25.5" customHeight="1">
      <c r="A187" s="53">
        <v>395</v>
      </c>
      <c r="B187" s="54" t="s">
        <v>146</v>
      </c>
      <c r="C187" s="84"/>
      <c r="D187" s="85"/>
      <c r="E187" s="84"/>
      <c r="F187" s="85"/>
      <c r="G187" s="378"/>
      <c r="H187" s="379"/>
      <c r="I187" s="378"/>
      <c r="J187" s="379"/>
      <c r="K187" s="378"/>
      <c r="L187" s="379"/>
      <c r="M187" s="84"/>
      <c r="N187" s="85"/>
      <c r="O187" s="52">
        <f t="shared" si="2"/>
        <v>0</v>
      </c>
    </row>
    <row r="188" spans="1:17" ht="25.5" customHeight="1">
      <c r="A188" s="53">
        <v>396</v>
      </c>
      <c r="B188" s="54" t="s">
        <v>147</v>
      </c>
      <c r="C188" s="84"/>
      <c r="D188" s="85"/>
      <c r="E188" s="84"/>
      <c r="F188" s="85"/>
      <c r="G188" s="378"/>
      <c r="H188" s="379"/>
      <c r="I188" s="378"/>
      <c r="J188" s="379"/>
      <c r="K188" s="378"/>
      <c r="L188" s="379"/>
      <c r="M188" s="84"/>
      <c r="N188" s="85"/>
      <c r="O188" s="52">
        <f t="shared" si="2"/>
        <v>0</v>
      </c>
    </row>
    <row r="189" spans="1:17" s="385" customFormat="1" ht="25.5" customHeight="1">
      <c r="A189" s="53">
        <v>397</v>
      </c>
      <c r="B189" s="54" t="s">
        <v>1583</v>
      </c>
      <c r="C189" s="84"/>
      <c r="D189" s="85"/>
      <c r="E189" s="84"/>
      <c r="F189" s="85"/>
      <c r="G189" s="378"/>
      <c r="H189" s="379"/>
      <c r="I189" s="378"/>
      <c r="J189" s="379"/>
      <c r="K189" s="378"/>
      <c r="L189" s="379"/>
      <c r="M189" s="84"/>
      <c r="N189" s="85"/>
      <c r="O189" s="52"/>
      <c r="Q189"/>
    </row>
    <row r="190" spans="1:17" s="385" customFormat="1" ht="25.5" customHeight="1">
      <c r="A190" s="53">
        <v>398</v>
      </c>
      <c r="B190" s="54" t="s">
        <v>1579</v>
      </c>
      <c r="C190" s="84"/>
      <c r="D190" s="85"/>
      <c r="E190" s="84"/>
      <c r="F190" s="85"/>
      <c r="G190" s="378"/>
      <c r="H190" s="379"/>
      <c r="I190" s="378"/>
      <c r="J190" s="379"/>
      <c r="K190" s="378"/>
      <c r="L190" s="379"/>
      <c r="M190" s="84"/>
      <c r="N190" s="85"/>
      <c r="O190" s="52"/>
      <c r="Q190"/>
    </row>
    <row r="191" spans="1:17" ht="25.5" customHeight="1">
      <c r="A191" s="53">
        <v>399</v>
      </c>
      <c r="B191" s="54" t="s">
        <v>149</v>
      </c>
      <c r="C191" s="84"/>
      <c r="D191" s="85"/>
      <c r="E191" s="84"/>
      <c r="F191" s="85"/>
      <c r="G191" s="378"/>
      <c r="H191" s="379"/>
      <c r="I191" s="378"/>
      <c r="J191" s="379"/>
      <c r="K191" s="378"/>
      <c r="L191" s="379"/>
      <c r="M191" s="84">
        <v>999</v>
      </c>
      <c r="N191" s="85">
        <v>130000</v>
      </c>
      <c r="O191" s="52">
        <f t="shared" si="2"/>
        <v>130000</v>
      </c>
      <c r="Q191" s="385"/>
    </row>
    <row r="192" spans="1:17" ht="25.5" customHeight="1">
      <c r="A192" s="389">
        <v>4000</v>
      </c>
      <c r="B192" s="56" t="s">
        <v>150</v>
      </c>
      <c r="C192" s="57"/>
      <c r="D192" s="79">
        <f>D193+D203+D209+D219+D228+D232+D247+D239+D241</f>
        <v>0</v>
      </c>
      <c r="E192" s="57"/>
      <c r="F192" s="79">
        <f>F193+F203+F209+F219+F228+F232+F247+F239+F241</f>
        <v>0</v>
      </c>
      <c r="G192" s="57"/>
      <c r="H192" s="79">
        <f>H193+H203+H209+H219+H228+H232+H247+H239+H241</f>
        <v>0</v>
      </c>
      <c r="I192" s="57"/>
      <c r="J192" s="79">
        <f>J193+J203+J209+J219+J228+J232+J247+J239+J241</f>
        <v>0</v>
      </c>
      <c r="K192" s="57"/>
      <c r="L192" s="79">
        <f>L193+L203+L209+L219+L228+L232+L247+L239+L241</f>
        <v>0</v>
      </c>
      <c r="M192" s="57"/>
      <c r="N192" s="79">
        <f>N193+N203+N209+N219+N228+N232+N247+N239+N241</f>
        <v>694952</v>
      </c>
      <c r="O192" s="52">
        <f>D192+F192+H192+J192+L192+N192</f>
        <v>694952</v>
      </c>
      <c r="Q192" s="385"/>
    </row>
    <row r="193" spans="1:15" ht="25.5" customHeight="1">
      <c r="A193" s="390">
        <v>4100</v>
      </c>
      <c r="B193" s="59" t="s">
        <v>353</v>
      </c>
      <c r="C193" s="60"/>
      <c r="D193" s="62">
        <f>SUM(D194:D202)</f>
        <v>0</v>
      </c>
      <c r="E193" s="60"/>
      <c r="F193" s="62">
        <f>SUM(F194:F202)</f>
        <v>0</v>
      </c>
      <c r="G193" s="60"/>
      <c r="H193" s="62">
        <f>SUM(H194:H202)</f>
        <v>0</v>
      </c>
      <c r="I193" s="60"/>
      <c r="J193" s="62">
        <f>SUM(J194:J202)</f>
        <v>0</v>
      </c>
      <c r="K193" s="60"/>
      <c r="L193" s="62">
        <f>SUM(L194:L202)</f>
        <v>0</v>
      </c>
      <c r="M193" s="60"/>
      <c r="N193" s="62">
        <f>SUM(N194:N202)</f>
        <v>0</v>
      </c>
      <c r="O193" s="52">
        <f t="shared" si="2"/>
        <v>0</v>
      </c>
    </row>
    <row r="194" spans="1:15" ht="25.5" customHeight="1">
      <c r="A194" s="53">
        <v>411</v>
      </c>
      <c r="B194" s="54" t="s">
        <v>151</v>
      </c>
      <c r="C194" s="378"/>
      <c r="D194" s="379"/>
      <c r="E194" s="378"/>
      <c r="F194" s="379"/>
      <c r="G194" s="378"/>
      <c r="H194" s="379"/>
      <c r="I194" s="378"/>
      <c r="J194" s="379"/>
      <c r="K194" s="378"/>
      <c r="L194" s="379"/>
      <c r="M194" s="378"/>
      <c r="N194" s="379"/>
      <c r="O194" s="52">
        <f t="shared" si="2"/>
        <v>0</v>
      </c>
    </row>
    <row r="195" spans="1:15" ht="25.5" customHeight="1">
      <c r="A195" s="53">
        <v>412</v>
      </c>
      <c r="B195" s="54" t="s">
        <v>152</v>
      </c>
      <c r="C195" s="378"/>
      <c r="D195" s="379"/>
      <c r="E195" s="378"/>
      <c r="F195" s="379"/>
      <c r="G195" s="378"/>
      <c r="H195" s="379"/>
      <c r="I195" s="378"/>
      <c r="J195" s="379"/>
      <c r="K195" s="378"/>
      <c r="L195" s="379"/>
      <c r="M195" s="378"/>
      <c r="N195" s="379"/>
      <c r="O195" s="52">
        <f t="shared" si="2"/>
        <v>0</v>
      </c>
    </row>
    <row r="196" spans="1:15" ht="25.5" customHeight="1">
      <c r="A196" s="53">
        <v>413</v>
      </c>
      <c r="B196" s="54" t="s">
        <v>153</v>
      </c>
      <c r="C196" s="378"/>
      <c r="D196" s="379"/>
      <c r="E196" s="378"/>
      <c r="F196" s="379"/>
      <c r="G196" s="378"/>
      <c r="H196" s="379"/>
      <c r="I196" s="378"/>
      <c r="J196" s="379"/>
      <c r="K196" s="378"/>
      <c r="L196" s="379"/>
      <c r="M196" s="378"/>
      <c r="N196" s="379"/>
      <c r="O196" s="52">
        <f t="shared" si="2"/>
        <v>0</v>
      </c>
    </row>
    <row r="197" spans="1:15" ht="25.5" customHeight="1">
      <c r="A197" s="53">
        <v>414</v>
      </c>
      <c r="B197" s="54" t="s">
        <v>333</v>
      </c>
      <c r="C197" s="378"/>
      <c r="D197" s="379"/>
      <c r="E197" s="378"/>
      <c r="F197" s="379"/>
      <c r="G197" s="378"/>
      <c r="H197" s="379"/>
      <c r="I197" s="378"/>
      <c r="J197" s="379"/>
      <c r="K197" s="378"/>
      <c r="L197" s="379"/>
      <c r="M197" s="378"/>
      <c r="N197" s="379"/>
      <c r="O197" s="52">
        <f t="shared" si="2"/>
        <v>0</v>
      </c>
    </row>
    <row r="198" spans="1:15" ht="25.5" customHeight="1">
      <c r="A198" s="53">
        <v>415</v>
      </c>
      <c r="B198" s="54" t="s">
        <v>298</v>
      </c>
      <c r="C198" s="378"/>
      <c r="D198" s="379"/>
      <c r="E198" s="378"/>
      <c r="F198" s="379"/>
      <c r="G198" s="378"/>
      <c r="H198" s="379"/>
      <c r="I198" s="378"/>
      <c r="J198" s="379"/>
      <c r="K198" s="378"/>
      <c r="L198" s="379"/>
      <c r="M198" s="378"/>
      <c r="N198" s="379"/>
      <c r="O198" s="52">
        <f t="shared" si="2"/>
        <v>0</v>
      </c>
    </row>
    <row r="199" spans="1:15" ht="25.5" customHeight="1">
      <c r="A199" s="53">
        <v>416</v>
      </c>
      <c r="B199" s="54" t="s">
        <v>154</v>
      </c>
      <c r="C199" s="378"/>
      <c r="D199" s="379"/>
      <c r="E199" s="378"/>
      <c r="F199" s="379"/>
      <c r="G199" s="378"/>
      <c r="H199" s="379"/>
      <c r="I199" s="378"/>
      <c r="J199" s="379"/>
      <c r="K199" s="378"/>
      <c r="L199" s="379"/>
      <c r="M199" s="378"/>
      <c r="N199" s="379"/>
      <c r="O199" s="52">
        <f t="shared" si="2"/>
        <v>0</v>
      </c>
    </row>
    <row r="200" spans="1:15" ht="25.5" customHeight="1">
      <c r="A200" s="53">
        <v>417</v>
      </c>
      <c r="B200" s="54" t="s">
        <v>155</v>
      </c>
      <c r="C200" s="378"/>
      <c r="D200" s="379"/>
      <c r="E200" s="378"/>
      <c r="F200" s="379"/>
      <c r="G200" s="378"/>
      <c r="H200" s="379"/>
      <c r="I200" s="378"/>
      <c r="J200" s="379"/>
      <c r="K200" s="378"/>
      <c r="L200" s="379"/>
      <c r="M200" s="378"/>
      <c r="N200" s="379"/>
      <c r="O200" s="52">
        <f t="shared" si="2"/>
        <v>0</v>
      </c>
    </row>
    <row r="201" spans="1:15" ht="25.5" customHeight="1">
      <c r="A201" s="53">
        <v>418</v>
      </c>
      <c r="B201" s="54" t="s">
        <v>156</v>
      </c>
      <c r="C201" s="378"/>
      <c r="D201" s="379"/>
      <c r="E201" s="378"/>
      <c r="F201" s="379"/>
      <c r="G201" s="378"/>
      <c r="H201" s="379"/>
      <c r="I201" s="378"/>
      <c r="J201" s="379"/>
      <c r="K201" s="378"/>
      <c r="L201" s="379"/>
      <c r="M201" s="378"/>
      <c r="N201" s="379"/>
      <c r="O201" s="52">
        <f t="shared" ref="O201:O275" si="3">D201+F201+H201+J201+L201+N201</f>
        <v>0</v>
      </c>
    </row>
    <row r="202" spans="1:15" ht="25.5" customHeight="1">
      <c r="A202" s="53">
        <v>419</v>
      </c>
      <c r="B202" s="54" t="s">
        <v>620</v>
      </c>
      <c r="C202" s="378"/>
      <c r="D202" s="379"/>
      <c r="E202" s="378"/>
      <c r="F202" s="379"/>
      <c r="G202" s="378"/>
      <c r="H202" s="379"/>
      <c r="I202" s="378"/>
      <c r="J202" s="379"/>
      <c r="K202" s="378"/>
      <c r="L202" s="379"/>
      <c r="M202" s="378"/>
      <c r="N202" s="379"/>
      <c r="O202" s="52">
        <f t="shared" si="3"/>
        <v>0</v>
      </c>
    </row>
    <row r="203" spans="1:15" ht="25.5" customHeight="1">
      <c r="A203" s="58">
        <v>4200</v>
      </c>
      <c r="B203" s="50" t="s">
        <v>614</v>
      </c>
      <c r="C203" s="51"/>
      <c r="D203" s="62">
        <f>SUM(D204:D208)</f>
        <v>0</v>
      </c>
      <c r="E203" s="51"/>
      <c r="F203" s="62">
        <f>SUM(F204:F208)</f>
        <v>0</v>
      </c>
      <c r="G203" s="51"/>
      <c r="H203" s="62">
        <f>SUM(H204:H208)</f>
        <v>0</v>
      </c>
      <c r="I203" s="51"/>
      <c r="J203" s="62">
        <f>SUM(J204:J208)</f>
        <v>0</v>
      </c>
      <c r="K203" s="51"/>
      <c r="L203" s="62">
        <f>SUM(L204:L208)</f>
        <v>0</v>
      </c>
      <c r="M203" s="51"/>
      <c r="N203" s="62">
        <f>SUM(N204:N208)</f>
        <v>0</v>
      </c>
      <c r="O203" s="52">
        <f t="shared" si="3"/>
        <v>0</v>
      </c>
    </row>
    <row r="204" spans="1:15" ht="25.5" customHeight="1">
      <c r="A204" s="53">
        <v>421</v>
      </c>
      <c r="B204" s="54" t="s">
        <v>615</v>
      </c>
      <c r="C204" s="84"/>
      <c r="D204" s="85"/>
      <c r="E204" s="378"/>
      <c r="F204" s="379"/>
      <c r="G204" s="378"/>
      <c r="H204" s="379"/>
      <c r="I204" s="378"/>
      <c r="J204" s="379"/>
      <c r="K204" s="378"/>
      <c r="L204" s="379"/>
      <c r="M204" s="378"/>
      <c r="N204" s="379"/>
      <c r="O204" s="52">
        <f t="shared" si="3"/>
        <v>0</v>
      </c>
    </row>
    <row r="205" spans="1:15" ht="25.5" customHeight="1">
      <c r="A205" s="53">
        <v>422</v>
      </c>
      <c r="B205" s="54" t="s">
        <v>334</v>
      </c>
      <c r="C205" s="378"/>
      <c r="D205" s="379"/>
      <c r="E205" s="378"/>
      <c r="F205" s="379"/>
      <c r="G205" s="378"/>
      <c r="H205" s="379"/>
      <c r="I205" s="378"/>
      <c r="J205" s="379"/>
      <c r="K205" s="378"/>
      <c r="L205" s="379"/>
      <c r="M205" s="378"/>
      <c r="N205" s="379"/>
      <c r="O205" s="52">
        <f t="shared" si="3"/>
        <v>0</v>
      </c>
    </row>
    <row r="206" spans="1:15" ht="25.5" customHeight="1">
      <c r="A206" s="53">
        <v>423</v>
      </c>
      <c r="B206" s="54" t="s">
        <v>616</v>
      </c>
      <c r="C206" s="378"/>
      <c r="D206" s="379"/>
      <c r="E206" s="378"/>
      <c r="F206" s="379"/>
      <c r="G206" s="378"/>
      <c r="H206" s="379"/>
      <c r="I206" s="378"/>
      <c r="J206" s="379"/>
      <c r="K206" s="378"/>
      <c r="L206" s="379"/>
      <c r="M206" s="378"/>
      <c r="N206" s="379"/>
      <c r="O206" s="52">
        <f t="shared" si="3"/>
        <v>0</v>
      </c>
    </row>
    <row r="207" spans="1:15" ht="25.5" customHeight="1">
      <c r="A207" s="53">
        <v>424</v>
      </c>
      <c r="B207" s="54" t="s">
        <v>617</v>
      </c>
      <c r="C207" s="378"/>
      <c r="D207" s="379"/>
      <c r="E207" s="378"/>
      <c r="F207" s="379"/>
      <c r="G207" s="378"/>
      <c r="H207" s="379"/>
      <c r="I207" s="378"/>
      <c r="J207" s="379"/>
      <c r="K207" s="378"/>
      <c r="L207" s="379"/>
      <c r="M207" s="378"/>
      <c r="N207" s="379"/>
      <c r="O207" s="52">
        <f t="shared" si="3"/>
        <v>0</v>
      </c>
    </row>
    <row r="208" spans="1:15" ht="25.5" customHeight="1">
      <c r="A208" s="53">
        <v>425</v>
      </c>
      <c r="B208" s="54" t="s">
        <v>335</v>
      </c>
      <c r="C208" s="378"/>
      <c r="D208" s="379"/>
      <c r="E208" s="378"/>
      <c r="F208" s="379"/>
      <c r="G208" s="378"/>
      <c r="H208" s="379"/>
      <c r="I208" s="378"/>
      <c r="J208" s="379"/>
      <c r="K208" s="378"/>
      <c r="L208" s="379"/>
      <c r="M208" s="378"/>
      <c r="N208" s="379"/>
      <c r="O208" s="52">
        <f t="shared" si="3"/>
        <v>0</v>
      </c>
    </row>
    <row r="209" spans="1:17" ht="25.5" customHeight="1">
      <c r="A209" s="58">
        <v>4300</v>
      </c>
      <c r="B209" s="50" t="s">
        <v>157</v>
      </c>
      <c r="C209" s="51"/>
      <c r="D209" s="62">
        <f>SUM(D210:D218)</f>
        <v>0</v>
      </c>
      <c r="E209" s="51"/>
      <c r="F209" s="62">
        <f>SUM(F210:F218)</f>
        <v>0</v>
      </c>
      <c r="G209" s="51"/>
      <c r="H209" s="62">
        <f>SUM(H210:H218)</f>
        <v>0</v>
      </c>
      <c r="I209" s="51"/>
      <c r="J209" s="62">
        <f>SUM(J210:J218)</f>
        <v>0</v>
      </c>
      <c r="K209" s="51"/>
      <c r="L209" s="62">
        <f>SUM(L210:L218)</f>
        <v>0</v>
      </c>
      <c r="M209" s="51"/>
      <c r="N209" s="62">
        <f>SUM(N210:N218)</f>
        <v>0</v>
      </c>
      <c r="O209" s="52">
        <f>D209+F209+H209+J209+L209+N209</f>
        <v>0</v>
      </c>
    </row>
    <row r="210" spans="1:17" ht="25.5" customHeight="1">
      <c r="A210" s="53">
        <v>431</v>
      </c>
      <c r="B210" s="54" t="s">
        <v>158</v>
      </c>
      <c r="C210" s="378"/>
      <c r="D210" s="379"/>
      <c r="E210" s="378"/>
      <c r="F210" s="379"/>
      <c r="G210" s="378"/>
      <c r="H210" s="379"/>
      <c r="I210" s="378"/>
      <c r="J210" s="379"/>
      <c r="K210" s="378"/>
      <c r="L210" s="379"/>
      <c r="M210" s="378"/>
      <c r="N210" s="379"/>
      <c r="O210" s="52">
        <f t="shared" si="3"/>
        <v>0</v>
      </c>
    </row>
    <row r="211" spans="1:17" ht="25.5" customHeight="1">
      <c r="A211" s="53">
        <v>432</v>
      </c>
      <c r="B211" s="54" t="s">
        <v>159</v>
      </c>
      <c r="C211" s="378"/>
      <c r="D211" s="379"/>
      <c r="E211" s="378"/>
      <c r="F211" s="379"/>
      <c r="G211" s="378"/>
      <c r="H211" s="379"/>
      <c r="I211" s="378"/>
      <c r="J211" s="379"/>
      <c r="K211" s="378"/>
      <c r="L211" s="379"/>
      <c r="M211" s="378"/>
      <c r="N211" s="379"/>
      <c r="O211" s="52">
        <f t="shared" si="3"/>
        <v>0</v>
      </c>
    </row>
    <row r="212" spans="1:17" ht="25.5" customHeight="1">
      <c r="A212" s="53">
        <v>433</v>
      </c>
      <c r="B212" s="54" t="s">
        <v>160</v>
      </c>
      <c r="C212" s="378"/>
      <c r="D212" s="379"/>
      <c r="E212" s="378"/>
      <c r="F212" s="379"/>
      <c r="G212" s="378"/>
      <c r="H212" s="379"/>
      <c r="I212" s="378"/>
      <c r="J212" s="379"/>
      <c r="K212" s="378"/>
      <c r="L212" s="379"/>
      <c r="M212" s="378"/>
      <c r="N212" s="379"/>
      <c r="O212" s="52">
        <f t="shared" si="3"/>
        <v>0</v>
      </c>
    </row>
    <row r="213" spans="1:17" ht="25.5" customHeight="1">
      <c r="A213" s="53">
        <v>434</v>
      </c>
      <c r="B213" s="54" t="s">
        <v>619</v>
      </c>
      <c r="C213" s="378"/>
      <c r="D213" s="379"/>
      <c r="E213" s="378"/>
      <c r="F213" s="379"/>
      <c r="G213" s="378"/>
      <c r="H213" s="379"/>
      <c r="I213" s="378"/>
      <c r="J213" s="379"/>
      <c r="K213" s="378"/>
      <c r="L213" s="379"/>
      <c r="M213" s="378"/>
      <c r="N213" s="379"/>
      <c r="O213" s="52">
        <f t="shared" si="3"/>
        <v>0</v>
      </c>
    </row>
    <row r="214" spans="1:17" ht="25.5" customHeight="1">
      <c r="A214" s="53">
        <v>435</v>
      </c>
      <c r="B214" s="54" t="s">
        <v>618</v>
      </c>
      <c r="C214" s="378"/>
      <c r="D214" s="379"/>
      <c r="E214" s="378"/>
      <c r="F214" s="379"/>
      <c r="G214" s="378"/>
      <c r="H214" s="379"/>
      <c r="I214" s="378"/>
      <c r="J214" s="379"/>
      <c r="K214" s="378"/>
      <c r="L214" s="379"/>
      <c r="M214" s="378"/>
      <c r="N214" s="379"/>
      <c r="O214" s="52">
        <f t="shared" si="3"/>
        <v>0</v>
      </c>
    </row>
    <row r="215" spans="1:17" ht="25.5" customHeight="1">
      <c r="A215" s="53">
        <v>436</v>
      </c>
      <c r="B215" s="54" t="s">
        <v>161</v>
      </c>
      <c r="C215" s="378"/>
      <c r="D215" s="379"/>
      <c r="E215" s="378"/>
      <c r="F215" s="379"/>
      <c r="G215" s="378"/>
      <c r="H215" s="379"/>
      <c r="I215" s="378"/>
      <c r="J215" s="379"/>
      <c r="K215" s="378"/>
      <c r="L215" s="379"/>
      <c r="M215" s="378"/>
      <c r="N215" s="379"/>
      <c r="O215" s="52">
        <f t="shared" si="3"/>
        <v>0</v>
      </c>
    </row>
    <row r="216" spans="1:17" ht="25.5" customHeight="1">
      <c r="A216" s="53">
        <v>437</v>
      </c>
      <c r="B216" s="54" t="s">
        <v>162</v>
      </c>
      <c r="C216" s="378"/>
      <c r="D216" s="379"/>
      <c r="E216" s="378"/>
      <c r="F216" s="379"/>
      <c r="G216" s="378"/>
      <c r="H216" s="379"/>
      <c r="I216" s="378"/>
      <c r="J216" s="379"/>
      <c r="K216" s="378"/>
      <c r="L216" s="379"/>
      <c r="M216" s="378"/>
      <c r="N216" s="379"/>
      <c r="O216" s="52">
        <f t="shared" si="3"/>
        <v>0</v>
      </c>
    </row>
    <row r="217" spans="1:17" s="385" customFormat="1" ht="25.5" customHeight="1">
      <c r="A217" s="53">
        <v>438</v>
      </c>
      <c r="B217" s="54" t="s">
        <v>1572</v>
      </c>
      <c r="C217" s="378"/>
      <c r="D217" s="379"/>
      <c r="E217" s="378"/>
      <c r="F217" s="379"/>
      <c r="G217" s="378"/>
      <c r="H217" s="379"/>
      <c r="I217" s="378"/>
      <c r="J217" s="379"/>
      <c r="K217" s="378"/>
      <c r="L217" s="379"/>
      <c r="M217" s="378"/>
      <c r="N217" s="379"/>
      <c r="O217" s="52"/>
      <c r="Q217"/>
    </row>
    <row r="218" spans="1:17" s="385" customFormat="1" ht="25.5" customHeight="1">
      <c r="A218" s="53">
        <v>439</v>
      </c>
      <c r="B218" s="54" t="s">
        <v>1143</v>
      </c>
      <c r="C218" s="378"/>
      <c r="D218" s="379"/>
      <c r="E218" s="378"/>
      <c r="F218" s="379"/>
      <c r="G218" s="378"/>
      <c r="H218" s="379"/>
      <c r="I218" s="378"/>
      <c r="J218" s="379"/>
      <c r="K218" s="378"/>
      <c r="L218" s="379"/>
      <c r="M218" s="378"/>
      <c r="N218" s="379"/>
      <c r="O218" s="52"/>
      <c r="Q218"/>
    </row>
    <row r="219" spans="1:17" ht="25.5" customHeight="1">
      <c r="A219" s="58">
        <v>4400</v>
      </c>
      <c r="B219" s="50" t="s">
        <v>163</v>
      </c>
      <c r="C219" s="51"/>
      <c r="D219" s="62">
        <f>SUM(D220:D227)</f>
        <v>0</v>
      </c>
      <c r="E219" s="51"/>
      <c r="F219" s="62">
        <f>SUM(F220:F227)</f>
        <v>0</v>
      </c>
      <c r="G219" s="51"/>
      <c r="H219" s="62">
        <f>SUM(H220:H227)</f>
        <v>0</v>
      </c>
      <c r="I219" s="51"/>
      <c r="J219" s="62">
        <f>SUM(J220:J227)</f>
        <v>0</v>
      </c>
      <c r="K219" s="51"/>
      <c r="L219" s="62">
        <f>SUM(L220:L227)</f>
        <v>0</v>
      </c>
      <c r="M219" s="51"/>
      <c r="N219" s="62">
        <f>SUM(N220:N227)</f>
        <v>694952</v>
      </c>
      <c r="O219" s="52">
        <f t="shared" si="3"/>
        <v>694952</v>
      </c>
      <c r="Q219" s="385"/>
    </row>
    <row r="220" spans="1:17" ht="25.5" customHeight="1">
      <c r="A220" s="53">
        <v>441</v>
      </c>
      <c r="B220" s="54" t="s">
        <v>164</v>
      </c>
      <c r="C220" s="84"/>
      <c r="D220" s="85"/>
      <c r="E220" s="84"/>
      <c r="F220" s="85"/>
      <c r="G220" s="378"/>
      <c r="H220" s="379"/>
      <c r="I220" s="378"/>
      <c r="J220" s="379"/>
      <c r="K220" s="378"/>
      <c r="L220" s="379"/>
      <c r="M220" s="84">
        <v>999</v>
      </c>
      <c r="N220" s="85">
        <v>409952</v>
      </c>
      <c r="O220" s="52">
        <f t="shared" si="3"/>
        <v>409952</v>
      </c>
      <c r="Q220" s="385"/>
    </row>
    <row r="221" spans="1:17" ht="25.5" customHeight="1">
      <c r="A221" s="53">
        <v>442</v>
      </c>
      <c r="B221" s="54" t="s">
        <v>165</v>
      </c>
      <c r="C221" s="84"/>
      <c r="D221" s="85"/>
      <c r="E221" s="84"/>
      <c r="F221" s="85"/>
      <c r="G221" s="378"/>
      <c r="H221" s="379"/>
      <c r="I221" s="378"/>
      <c r="J221" s="379"/>
      <c r="K221" s="378"/>
      <c r="L221" s="379"/>
      <c r="M221" s="84">
        <v>999</v>
      </c>
      <c r="N221" s="85">
        <v>285000</v>
      </c>
      <c r="O221" s="52">
        <f t="shared" si="3"/>
        <v>285000</v>
      </c>
    </row>
    <row r="222" spans="1:17" ht="25.5" customHeight="1">
      <c r="A222" s="53">
        <v>443</v>
      </c>
      <c r="B222" s="54" t="s">
        <v>299</v>
      </c>
      <c r="C222" s="84"/>
      <c r="D222" s="85"/>
      <c r="E222" s="84"/>
      <c r="F222" s="85"/>
      <c r="G222" s="378"/>
      <c r="H222" s="379"/>
      <c r="I222" s="378"/>
      <c r="J222" s="379"/>
      <c r="K222" s="378"/>
      <c r="L222" s="379"/>
      <c r="M222" s="84"/>
      <c r="N222" s="85"/>
      <c r="O222" s="52">
        <f t="shared" si="3"/>
        <v>0</v>
      </c>
    </row>
    <row r="223" spans="1:17" ht="25.5" customHeight="1">
      <c r="A223" s="53">
        <v>444</v>
      </c>
      <c r="B223" s="54" t="s">
        <v>336</v>
      </c>
      <c r="C223" s="84"/>
      <c r="D223" s="85"/>
      <c r="E223" s="84"/>
      <c r="F223" s="85"/>
      <c r="G223" s="378"/>
      <c r="H223" s="379"/>
      <c r="I223" s="378"/>
      <c r="J223" s="379"/>
      <c r="K223" s="378"/>
      <c r="L223" s="379"/>
      <c r="M223" s="84"/>
      <c r="N223" s="85"/>
      <c r="O223" s="52">
        <f t="shared" si="3"/>
        <v>0</v>
      </c>
    </row>
    <row r="224" spans="1:17" ht="25.5" customHeight="1">
      <c r="A224" s="53">
        <v>445</v>
      </c>
      <c r="B224" s="54" t="s">
        <v>621</v>
      </c>
      <c r="C224" s="84"/>
      <c r="D224" s="85"/>
      <c r="E224" s="84"/>
      <c r="F224" s="85"/>
      <c r="G224" s="378"/>
      <c r="H224" s="379"/>
      <c r="I224" s="378"/>
      <c r="J224" s="379"/>
      <c r="K224" s="378"/>
      <c r="L224" s="379"/>
      <c r="M224" s="84"/>
      <c r="N224" s="85"/>
      <c r="O224" s="52">
        <f t="shared" si="3"/>
        <v>0</v>
      </c>
    </row>
    <row r="225" spans="1:17" ht="25.5" customHeight="1">
      <c r="A225" s="53">
        <v>446</v>
      </c>
      <c r="B225" s="54" t="s">
        <v>300</v>
      </c>
      <c r="C225" s="84"/>
      <c r="D225" s="85"/>
      <c r="E225" s="84"/>
      <c r="F225" s="85"/>
      <c r="G225" s="378"/>
      <c r="H225" s="379"/>
      <c r="I225" s="378"/>
      <c r="J225" s="379"/>
      <c r="K225" s="378"/>
      <c r="L225" s="379"/>
      <c r="M225" s="84"/>
      <c r="N225" s="85"/>
      <c r="O225" s="52">
        <f t="shared" si="3"/>
        <v>0</v>
      </c>
    </row>
    <row r="226" spans="1:17" ht="25.5" customHeight="1">
      <c r="A226" s="53">
        <v>447</v>
      </c>
      <c r="B226" s="54" t="s">
        <v>1200</v>
      </c>
      <c r="C226" s="84"/>
      <c r="D226" s="85"/>
      <c r="E226" s="84"/>
      <c r="F226" s="85"/>
      <c r="G226" s="378"/>
      <c r="H226" s="379"/>
      <c r="I226" s="378"/>
      <c r="J226" s="379"/>
      <c r="K226" s="378"/>
      <c r="L226" s="379"/>
      <c r="M226" s="84"/>
      <c r="N226" s="85"/>
      <c r="O226" s="52">
        <f t="shared" si="3"/>
        <v>0</v>
      </c>
    </row>
    <row r="227" spans="1:17" ht="25.5" customHeight="1">
      <c r="A227" s="53">
        <v>448</v>
      </c>
      <c r="B227" s="54" t="s">
        <v>166</v>
      </c>
      <c r="C227" s="84"/>
      <c r="D227" s="85"/>
      <c r="E227" s="84"/>
      <c r="F227" s="85"/>
      <c r="G227" s="378"/>
      <c r="H227" s="379"/>
      <c r="I227" s="378"/>
      <c r="J227" s="379"/>
      <c r="K227" s="378"/>
      <c r="L227" s="379"/>
      <c r="M227" s="84"/>
      <c r="N227" s="85"/>
      <c r="O227" s="52">
        <f t="shared" si="3"/>
        <v>0</v>
      </c>
    </row>
    <row r="228" spans="1:17" ht="25.5" customHeight="1">
      <c r="A228" s="58">
        <v>4500</v>
      </c>
      <c r="B228" s="50" t="s">
        <v>167</v>
      </c>
      <c r="C228" s="51"/>
      <c r="D228" s="62">
        <f>SUM(D229:D231)</f>
        <v>0</v>
      </c>
      <c r="E228" s="51"/>
      <c r="F228" s="62">
        <f>SUM(F229:F231)</f>
        <v>0</v>
      </c>
      <c r="G228" s="51"/>
      <c r="H228" s="62">
        <f>SUM(H229:H231)</f>
        <v>0</v>
      </c>
      <c r="I228" s="51"/>
      <c r="J228" s="62">
        <f>SUM(J229:J231)</f>
        <v>0</v>
      </c>
      <c r="K228" s="51"/>
      <c r="L228" s="62">
        <f>SUM(L229:L231)</f>
        <v>0</v>
      </c>
      <c r="M228" s="51"/>
      <c r="N228" s="62">
        <f>SUM(N229:N231)</f>
        <v>0</v>
      </c>
      <c r="O228" s="52">
        <f t="shared" si="3"/>
        <v>0</v>
      </c>
    </row>
    <row r="229" spans="1:17" ht="25.5" customHeight="1">
      <c r="A229" s="53">
        <v>451</v>
      </c>
      <c r="B229" s="54" t="s">
        <v>168</v>
      </c>
      <c r="C229" s="84"/>
      <c r="D229" s="85"/>
      <c r="E229" s="378"/>
      <c r="F229" s="379"/>
      <c r="G229" s="378"/>
      <c r="H229" s="379"/>
      <c r="I229" s="378"/>
      <c r="J229" s="379"/>
      <c r="K229" s="378"/>
      <c r="L229" s="379"/>
      <c r="M229" s="84"/>
      <c r="N229" s="85"/>
      <c r="O229" s="52">
        <f t="shared" si="3"/>
        <v>0</v>
      </c>
    </row>
    <row r="230" spans="1:17" ht="25.5" customHeight="1">
      <c r="A230" s="53">
        <v>452</v>
      </c>
      <c r="B230" s="54" t="s">
        <v>169</v>
      </c>
      <c r="C230" s="84"/>
      <c r="D230" s="85"/>
      <c r="E230" s="378"/>
      <c r="F230" s="379"/>
      <c r="G230" s="378"/>
      <c r="H230" s="379"/>
      <c r="I230" s="378"/>
      <c r="J230" s="379"/>
      <c r="K230" s="378"/>
      <c r="L230" s="379"/>
      <c r="M230" s="84"/>
      <c r="N230" s="85"/>
      <c r="O230" s="52">
        <f t="shared" si="3"/>
        <v>0</v>
      </c>
    </row>
    <row r="231" spans="1:17" s="385" customFormat="1" ht="25.5" customHeight="1">
      <c r="A231" s="53">
        <v>459</v>
      </c>
      <c r="B231" s="54" t="s">
        <v>1573</v>
      </c>
      <c r="C231" s="84"/>
      <c r="D231" s="85"/>
      <c r="E231" s="378"/>
      <c r="F231" s="379"/>
      <c r="G231" s="378"/>
      <c r="H231" s="379"/>
      <c r="I231" s="378"/>
      <c r="J231" s="379"/>
      <c r="K231" s="378"/>
      <c r="L231" s="379"/>
      <c r="M231" s="84"/>
      <c r="N231" s="85"/>
      <c r="O231" s="52"/>
      <c r="Q231"/>
    </row>
    <row r="232" spans="1:17" ht="25.5" customHeight="1">
      <c r="A232" s="58">
        <v>4600</v>
      </c>
      <c r="B232" s="386" t="s">
        <v>1584</v>
      </c>
      <c r="C232" s="51"/>
      <c r="D232" s="62">
        <f>SUM(D233:D238)</f>
        <v>0</v>
      </c>
      <c r="E232" s="51"/>
      <c r="F232" s="62">
        <f>SUM(F233:F238)</f>
        <v>0</v>
      </c>
      <c r="G232" s="51"/>
      <c r="H232" s="62">
        <f>SUM(H233:H238)</f>
        <v>0</v>
      </c>
      <c r="I232" s="51"/>
      <c r="J232" s="62">
        <f>SUM(J233:J238)</f>
        <v>0</v>
      </c>
      <c r="K232" s="51"/>
      <c r="L232" s="62">
        <f>SUM(L233:L238)</f>
        <v>0</v>
      </c>
      <c r="M232" s="51"/>
      <c r="N232" s="62">
        <f>SUM(N233:N238)</f>
        <v>0</v>
      </c>
      <c r="O232" s="52">
        <f t="shared" si="3"/>
        <v>0</v>
      </c>
    </row>
    <row r="233" spans="1:17" ht="25.5" customHeight="1">
      <c r="A233" s="53">
        <v>461</v>
      </c>
      <c r="B233" s="54" t="s">
        <v>170</v>
      </c>
      <c r="C233" s="378"/>
      <c r="D233" s="379"/>
      <c r="E233" s="378"/>
      <c r="F233" s="379"/>
      <c r="G233" s="378"/>
      <c r="H233" s="379"/>
      <c r="I233" s="378"/>
      <c r="J233" s="379"/>
      <c r="K233" s="378"/>
      <c r="L233" s="379"/>
      <c r="M233" s="378"/>
      <c r="N233" s="379"/>
      <c r="O233" s="52">
        <f t="shared" si="3"/>
        <v>0</v>
      </c>
      <c r="Q233" s="385"/>
    </row>
    <row r="234" spans="1:17" ht="25.5" customHeight="1">
      <c r="A234" s="53">
        <v>462</v>
      </c>
      <c r="B234" s="54" t="s">
        <v>171</v>
      </c>
      <c r="C234" s="378"/>
      <c r="D234" s="379"/>
      <c r="E234" s="378"/>
      <c r="F234" s="379"/>
      <c r="G234" s="378"/>
      <c r="H234" s="379"/>
      <c r="I234" s="378"/>
      <c r="J234" s="379"/>
      <c r="K234" s="378"/>
      <c r="L234" s="379"/>
      <c r="M234" s="378"/>
      <c r="N234" s="379"/>
      <c r="O234" s="52">
        <f t="shared" si="3"/>
        <v>0</v>
      </c>
    </row>
    <row r="235" spans="1:17" ht="25.5" customHeight="1">
      <c r="A235" s="53">
        <v>463</v>
      </c>
      <c r="B235" s="54" t="s">
        <v>337</v>
      </c>
      <c r="C235" s="378"/>
      <c r="D235" s="379"/>
      <c r="E235" s="378"/>
      <c r="F235" s="379"/>
      <c r="G235" s="378"/>
      <c r="H235" s="379"/>
      <c r="I235" s="378"/>
      <c r="J235" s="379"/>
      <c r="K235" s="378"/>
      <c r="L235" s="379"/>
      <c r="M235" s="378"/>
      <c r="N235" s="379"/>
      <c r="O235" s="52">
        <f t="shared" si="3"/>
        <v>0</v>
      </c>
    </row>
    <row r="236" spans="1:17" ht="25.5" customHeight="1">
      <c r="A236" s="53">
        <v>464</v>
      </c>
      <c r="B236" s="54" t="s">
        <v>622</v>
      </c>
      <c r="C236" s="84"/>
      <c r="D236" s="85"/>
      <c r="E236" s="378"/>
      <c r="F236" s="379"/>
      <c r="G236" s="378"/>
      <c r="H236" s="379"/>
      <c r="I236" s="378"/>
      <c r="J236" s="379"/>
      <c r="K236" s="378"/>
      <c r="L236" s="379"/>
      <c r="M236" s="378"/>
      <c r="N236" s="379"/>
      <c r="O236" s="52">
        <f t="shared" si="3"/>
        <v>0</v>
      </c>
    </row>
    <row r="237" spans="1:17" ht="25.5" customHeight="1">
      <c r="A237" s="53">
        <v>465</v>
      </c>
      <c r="B237" s="54" t="s">
        <v>623</v>
      </c>
      <c r="C237" s="378"/>
      <c r="D237" s="379"/>
      <c r="E237" s="378"/>
      <c r="F237" s="379"/>
      <c r="G237" s="378"/>
      <c r="H237" s="379"/>
      <c r="I237" s="378"/>
      <c r="J237" s="379"/>
      <c r="K237" s="378"/>
      <c r="L237" s="379"/>
      <c r="M237" s="378"/>
      <c r="N237" s="379"/>
      <c r="O237" s="52">
        <f t="shared" si="3"/>
        <v>0</v>
      </c>
    </row>
    <row r="238" spans="1:17" ht="25.5" customHeight="1">
      <c r="A238" s="53">
        <v>466</v>
      </c>
      <c r="B238" s="54" t="s">
        <v>172</v>
      </c>
      <c r="C238" s="378"/>
      <c r="D238" s="379"/>
      <c r="E238" s="378"/>
      <c r="F238" s="379"/>
      <c r="G238" s="378"/>
      <c r="H238" s="379"/>
      <c r="I238" s="378"/>
      <c r="J238" s="379"/>
      <c r="K238" s="378"/>
      <c r="L238" s="379"/>
      <c r="M238" s="378"/>
      <c r="N238" s="379"/>
      <c r="O238" s="52">
        <f t="shared" si="3"/>
        <v>0</v>
      </c>
    </row>
    <row r="239" spans="1:17" s="385" customFormat="1" ht="25.5" customHeight="1">
      <c r="A239" s="58">
        <v>4700</v>
      </c>
      <c r="B239" s="50" t="s">
        <v>1574</v>
      </c>
      <c r="C239" s="391"/>
      <c r="D239" s="392">
        <f>SUM(D240)</f>
        <v>0</v>
      </c>
      <c r="E239" s="391"/>
      <c r="F239" s="392">
        <f>SUM(F240)</f>
        <v>0</v>
      </c>
      <c r="G239" s="391"/>
      <c r="H239" s="392">
        <f>SUM(H240)</f>
        <v>0</v>
      </c>
      <c r="I239" s="391"/>
      <c r="J239" s="392">
        <f>SUM(J240)</f>
        <v>0</v>
      </c>
      <c r="K239" s="391"/>
      <c r="L239" s="392">
        <f>SUM(L240)</f>
        <v>0</v>
      </c>
      <c r="M239" s="391"/>
      <c r="N239" s="392">
        <f>SUM(N240)</f>
        <v>0</v>
      </c>
      <c r="O239" s="52">
        <f t="shared" si="3"/>
        <v>0</v>
      </c>
      <c r="Q239"/>
    </row>
    <row r="240" spans="1:17" s="385" customFormat="1" ht="25.5" customHeight="1">
      <c r="A240" s="53">
        <v>471</v>
      </c>
      <c r="B240" s="54" t="s">
        <v>1575</v>
      </c>
      <c r="C240" s="378"/>
      <c r="D240" s="379"/>
      <c r="E240" s="378"/>
      <c r="F240" s="379"/>
      <c r="G240" s="378"/>
      <c r="H240" s="379"/>
      <c r="I240" s="378"/>
      <c r="J240" s="379"/>
      <c r="K240" s="378"/>
      <c r="L240" s="379"/>
      <c r="M240" s="378"/>
      <c r="N240" s="379"/>
      <c r="O240" s="52">
        <f t="shared" si="3"/>
        <v>0</v>
      </c>
      <c r="Q240"/>
    </row>
    <row r="241" spans="1:17" s="385" customFormat="1" ht="25.5" customHeight="1">
      <c r="A241" s="58">
        <v>4800</v>
      </c>
      <c r="B241" s="50" t="s">
        <v>1576</v>
      </c>
      <c r="C241" s="391"/>
      <c r="D241" s="392">
        <f>SUM(D242:D246)</f>
        <v>0</v>
      </c>
      <c r="E241" s="391"/>
      <c r="F241" s="392">
        <f>SUM(F242:F246)</f>
        <v>0</v>
      </c>
      <c r="G241" s="391"/>
      <c r="H241" s="392">
        <f>SUM(H242:H246)</f>
        <v>0</v>
      </c>
      <c r="I241" s="391"/>
      <c r="J241" s="392">
        <f>SUM(J242:J246)</f>
        <v>0</v>
      </c>
      <c r="K241" s="391"/>
      <c r="L241" s="392">
        <f>SUM(L242:L246)</f>
        <v>0</v>
      </c>
      <c r="M241" s="391"/>
      <c r="N241" s="392">
        <f>SUM(N242:N246)</f>
        <v>0</v>
      </c>
      <c r="O241" s="52">
        <f t="shared" si="3"/>
        <v>0</v>
      </c>
    </row>
    <row r="242" spans="1:17" s="385" customFormat="1" ht="25.5" customHeight="1">
      <c r="A242" s="53">
        <v>481</v>
      </c>
      <c r="B242" s="54" t="s">
        <v>1577</v>
      </c>
      <c r="C242" s="84"/>
      <c r="D242" s="85"/>
      <c r="E242" s="378"/>
      <c r="F242" s="379"/>
      <c r="G242" s="378"/>
      <c r="H242" s="379"/>
      <c r="I242" s="378"/>
      <c r="J242" s="379"/>
      <c r="K242" s="378"/>
      <c r="L242" s="379"/>
      <c r="M242" s="378"/>
      <c r="N242" s="379"/>
      <c r="O242" s="378"/>
      <c r="P242" s="379"/>
    </row>
    <row r="243" spans="1:17" s="385" customFormat="1" ht="25.5" customHeight="1">
      <c r="A243" s="53">
        <v>482</v>
      </c>
      <c r="B243" s="54" t="s">
        <v>1585</v>
      </c>
      <c r="C243" s="378"/>
      <c r="D243" s="379"/>
      <c r="E243" s="378"/>
      <c r="F243" s="379"/>
      <c r="G243" s="378"/>
      <c r="H243" s="379"/>
      <c r="I243" s="378"/>
      <c r="J243" s="379"/>
      <c r="K243" s="378"/>
      <c r="L243" s="379"/>
      <c r="M243" s="378"/>
      <c r="N243" s="379"/>
      <c r="O243" s="52">
        <f t="shared" si="3"/>
        <v>0</v>
      </c>
    </row>
    <row r="244" spans="1:17" s="385" customFormat="1" ht="25.5" customHeight="1">
      <c r="A244" s="53">
        <v>483</v>
      </c>
      <c r="B244" s="54" t="s">
        <v>1586</v>
      </c>
      <c r="C244" s="84"/>
      <c r="D244" s="85"/>
      <c r="E244" s="378"/>
      <c r="F244" s="379"/>
      <c r="G244" s="378"/>
      <c r="H244" s="379"/>
      <c r="I244" s="378"/>
      <c r="J244" s="379"/>
      <c r="K244" s="378"/>
      <c r="L244" s="379"/>
      <c r="M244" s="378"/>
      <c r="N244" s="379"/>
      <c r="O244" s="378"/>
      <c r="P244" s="379"/>
    </row>
    <row r="245" spans="1:17" s="385" customFormat="1" ht="25.5" customHeight="1">
      <c r="A245" s="53">
        <v>484</v>
      </c>
      <c r="B245" s="54" t="s">
        <v>1587</v>
      </c>
      <c r="C245" s="84"/>
      <c r="D245" s="85"/>
      <c r="E245" s="378"/>
      <c r="F245" s="379"/>
      <c r="G245" s="378"/>
      <c r="H245" s="379"/>
      <c r="I245" s="378"/>
      <c r="J245" s="379"/>
      <c r="K245" s="378"/>
      <c r="L245" s="379"/>
      <c r="M245" s="378"/>
      <c r="N245" s="379"/>
      <c r="O245" s="378"/>
      <c r="P245" s="379"/>
    </row>
    <row r="246" spans="1:17" s="385" customFormat="1" ht="25.5" customHeight="1">
      <c r="A246" s="53">
        <v>485</v>
      </c>
      <c r="B246" s="54" t="s">
        <v>1578</v>
      </c>
      <c r="C246" s="378"/>
      <c r="D246" s="379"/>
      <c r="E246" s="378"/>
      <c r="F246" s="379"/>
      <c r="G246" s="378"/>
      <c r="H246" s="379"/>
      <c r="I246" s="378"/>
      <c r="J246" s="379"/>
      <c r="K246" s="378"/>
      <c r="L246" s="379"/>
      <c r="M246" s="378"/>
      <c r="N246" s="379"/>
      <c r="O246" s="378"/>
      <c r="P246" s="379"/>
    </row>
    <row r="247" spans="1:17" ht="25.5" customHeight="1">
      <c r="A247" s="58">
        <v>4900</v>
      </c>
      <c r="B247" s="50" t="s">
        <v>173</v>
      </c>
      <c r="C247" s="51"/>
      <c r="D247" s="62">
        <f>SUM(D248:D250)</f>
        <v>0</v>
      </c>
      <c r="E247" s="51"/>
      <c r="F247" s="62">
        <f>SUM(F248:F250)</f>
        <v>0</v>
      </c>
      <c r="G247" s="51"/>
      <c r="H247" s="62">
        <f>SUM(H248:H250)</f>
        <v>0</v>
      </c>
      <c r="I247" s="51"/>
      <c r="J247" s="62">
        <f>SUM(J248:J250)</f>
        <v>0</v>
      </c>
      <c r="K247" s="51"/>
      <c r="L247" s="62">
        <f>SUM(L248:L250)</f>
        <v>0</v>
      </c>
      <c r="M247" s="51"/>
      <c r="N247" s="62">
        <f>SUM(N248:N250)</f>
        <v>0</v>
      </c>
      <c r="O247" s="52">
        <f t="shared" si="3"/>
        <v>0</v>
      </c>
      <c r="Q247" s="385"/>
    </row>
    <row r="248" spans="1:17" ht="25.5" customHeight="1">
      <c r="A248" s="53">
        <v>491</v>
      </c>
      <c r="B248" s="54" t="s">
        <v>174</v>
      </c>
      <c r="C248" s="378"/>
      <c r="D248" s="379"/>
      <c r="E248" s="378"/>
      <c r="F248" s="379"/>
      <c r="G248" s="378"/>
      <c r="H248" s="379"/>
      <c r="I248" s="378"/>
      <c r="J248" s="379"/>
      <c r="K248" s="378"/>
      <c r="L248" s="379"/>
      <c r="M248" s="378"/>
      <c r="N248" s="379"/>
      <c r="O248" s="52">
        <f t="shared" si="3"/>
        <v>0</v>
      </c>
      <c r="Q248" s="385"/>
    </row>
    <row r="249" spans="1:17" ht="25.5" customHeight="1">
      <c r="A249" s="53">
        <v>492</v>
      </c>
      <c r="B249" s="54" t="s">
        <v>175</v>
      </c>
      <c r="C249" s="378"/>
      <c r="D249" s="379"/>
      <c r="E249" s="378"/>
      <c r="F249" s="379"/>
      <c r="G249" s="378"/>
      <c r="H249" s="379"/>
      <c r="I249" s="378"/>
      <c r="J249" s="379"/>
      <c r="K249" s="378"/>
      <c r="L249" s="379"/>
      <c r="M249" s="378"/>
      <c r="N249" s="379"/>
      <c r="O249" s="52">
        <f t="shared" si="3"/>
        <v>0</v>
      </c>
    </row>
    <row r="250" spans="1:17" ht="25.5" customHeight="1">
      <c r="A250" s="53">
        <v>493</v>
      </c>
      <c r="B250" s="54" t="s">
        <v>185</v>
      </c>
      <c r="C250" s="378"/>
      <c r="D250" s="379"/>
      <c r="E250" s="378"/>
      <c r="F250" s="379"/>
      <c r="G250" s="378"/>
      <c r="H250" s="379"/>
      <c r="I250" s="378"/>
      <c r="J250" s="379"/>
      <c r="K250" s="378"/>
      <c r="L250" s="379"/>
      <c r="M250" s="378"/>
      <c r="N250" s="379"/>
      <c r="O250" s="52">
        <f t="shared" si="3"/>
        <v>0</v>
      </c>
    </row>
    <row r="251" spans="1:17" ht="25.5" customHeight="1">
      <c r="A251" s="389">
        <v>5000</v>
      </c>
      <c r="B251" s="393" t="s">
        <v>1588</v>
      </c>
      <c r="C251" s="57"/>
      <c r="D251" s="79">
        <f>D252+D259+D264+D267+D274+D276+D285+D295+D300</f>
        <v>0</v>
      </c>
      <c r="E251" s="57"/>
      <c r="F251" s="79">
        <f>F252+F259+F264+F267+F274+F276+F285+F295+F300</f>
        <v>0</v>
      </c>
      <c r="G251" s="57"/>
      <c r="H251" s="79">
        <f>H252+H259+H264+H267+H274+H276+H285+H295+H300</f>
        <v>0</v>
      </c>
      <c r="I251" s="57"/>
      <c r="J251" s="79">
        <f>J252+J259+J264+J267+J274+J276+J285+J295+J300</f>
        <v>0</v>
      </c>
      <c r="K251" s="57"/>
      <c r="L251" s="79">
        <f>L252+L259+L264+L267+L274+L276+L285+L295+L300</f>
        <v>0</v>
      </c>
      <c r="M251" s="57"/>
      <c r="N251" s="79">
        <f>N252+N259+N264+N267+N274+N276+N285+N295+N300</f>
        <v>115000</v>
      </c>
      <c r="O251" s="52">
        <f t="shared" si="3"/>
        <v>115000</v>
      </c>
    </row>
    <row r="252" spans="1:17" ht="25.5" customHeight="1">
      <c r="A252" s="58">
        <v>5100</v>
      </c>
      <c r="B252" s="50" t="s">
        <v>1368</v>
      </c>
      <c r="C252" s="51"/>
      <c r="D252" s="62">
        <f>SUM(D253:D258)</f>
        <v>0</v>
      </c>
      <c r="E252" s="51"/>
      <c r="F252" s="62">
        <f>SUM(F253:F258)</f>
        <v>0</v>
      </c>
      <c r="G252" s="51"/>
      <c r="H252" s="62">
        <f>SUM(H253:H258)</f>
        <v>0</v>
      </c>
      <c r="I252" s="51"/>
      <c r="J252" s="62">
        <f>SUM(J253:J258)</f>
        <v>0</v>
      </c>
      <c r="K252" s="51"/>
      <c r="L252" s="62">
        <f>SUM(L253:L258)</f>
        <v>0</v>
      </c>
      <c r="M252" s="51"/>
      <c r="N252" s="62">
        <f>SUM(N253:N258)</f>
        <v>25000</v>
      </c>
      <c r="O252" s="52">
        <f t="shared" si="3"/>
        <v>25000</v>
      </c>
    </row>
    <row r="253" spans="1:17" ht="25.5" customHeight="1">
      <c r="A253" s="53">
        <v>511</v>
      </c>
      <c r="B253" s="54" t="s">
        <v>176</v>
      </c>
      <c r="C253" s="84"/>
      <c r="D253" s="85"/>
      <c r="E253" s="84"/>
      <c r="F253" s="85"/>
      <c r="G253" s="378"/>
      <c r="H253" s="379"/>
      <c r="I253" s="378"/>
      <c r="J253" s="379"/>
      <c r="K253" s="84"/>
      <c r="L253" s="85"/>
      <c r="M253" s="84"/>
      <c r="N253" s="85"/>
      <c r="O253" s="52">
        <f t="shared" si="3"/>
        <v>0</v>
      </c>
    </row>
    <row r="254" spans="1:17" ht="25.5" customHeight="1">
      <c r="A254" s="53">
        <v>512</v>
      </c>
      <c r="B254" s="54" t="s">
        <v>177</v>
      </c>
      <c r="C254" s="84"/>
      <c r="D254" s="85"/>
      <c r="E254" s="84"/>
      <c r="F254" s="85"/>
      <c r="G254" s="378"/>
      <c r="H254" s="379"/>
      <c r="I254" s="378"/>
      <c r="J254" s="379"/>
      <c r="K254" s="84"/>
      <c r="L254" s="85"/>
      <c r="M254" s="84"/>
      <c r="N254" s="85"/>
      <c r="O254" s="52">
        <f t="shared" si="3"/>
        <v>0</v>
      </c>
    </row>
    <row r="255" spans="1:17" ht="25.5" customHeight="1">
      <c r="A255" s="53">
        <v>513</v>
      </c>
      <c r="B255" s="54" t="s">
        <v>338</v>
      </c>
      <c r="C255" s="84"/>
      <c r="D255" s="85"/>
      <c r="E255" s="84"/>
      <c r="F255" s="85"/>
      <c r="G255" s="378"/>
      <c r="H255" s="379"/>
      <c r="I255" s="378"/>
      <c r="J255" s="379"/>
      <c r="K255" s="84"/>
      <c r="L255" s="85"/>
      <c r="M255" s="84"/>
      <c r="N255" s="85"/>
      <c r="O255" s="52">
        <f t="shared" si="3"/>
        <v>0</v>
      </c>
    </row>
    <row r="256" spans="1:17" ht="25.5" customHeight="1">
      <c r="A256" s="53">
        <v>514</v>
      </c>
      <c r="B256" s="54" t="s">
        <v>1202</v>
      </c>
      <c r="C256" s="84"/>
      <c r="D256" s="85"/>
      <c r="E256" s="84"/>
      <c r="F256" s="85"/>
      <c r="G256" s="378"/>
      <c r="H256" s="379"/>
      <c r="I256" s="378"/>
      <c r="J256" s="379"/>
      <c r="K256" s="84"/>
      <c r="L256" s="85"/>
      <c r="M256" s="84"/>
      <c r="N256" s="85"/>
      <c r="O256" s="52">
        <f t="shared" si="3"/>
        <v>0</v>
      </c>
    </row>
    <row r="257" spans="1:15" ht="25.5" customHeight="1">
      <c r="A257" s="53">
        <v>515</v>
      </c>
      <c r="B257" s="54" t="s">
        <v>178</v>
      </c>
      <c r="C257" s="84"/>
      <c r="D257" s="85"/>
      <c r="E257" s="84"/>
      <c r="F257" s="85"/>
      <c r="G257" s="378"/>
      <c r="H257" s="379"/>
      <c r="I257" s="378"/>
      <c r="J257" s="379"/>
      <c r="K257" s="84"/>
      <c r="L257" s="85"/>
      <c r="M257" s="84">
        <v>999</v>
      </c>
      <c r="N257" s="85">
        <v>25000</v>
      </c>
      <c r="O257" s="52">
        <f t="shared" si="3"/>
        <v>25000</v>
      </c>
    </row>
    <row r="258" spans="1:15" ht="25.5" customHeight="1">
      <c r="A258" s="53">
        <v>519</v>
      </c>
      <c r="B258" s="54" t="s">
        <v>179</v>
      </c>
      <c r="C258" s="84"/>
      <c r="D258" s="85"/>
      <c r="E258" s="84"/>
      <c r="F258" s="85"/>
      <c r="G258" s="378"/>
      <c r="H258" s="379"/>
      <c r="I258" s="378"/>
      <c r="J258" s="379"/>
      <c r="K258" s="84"/>
      <c r="L258" s="85"/>
      <c r="M258" s="84"/>
      <c r="N258" s="85"/>
      <c r="O258" s="52">
        <f t="shared" si="3"/>
        <v>0</v>
      </c>
    </row>
    <row r="259" spans="1:15" ht="25.5" customHeight="1">
      <c r="A259" s="58">
        <v>5200</v>
      </c>
      <c r="B259" s="50" t="s">
        <v>180</v>
      </c>
      <c r="C259" s="51"/>
      <c r="D259" s="62">
        <f>SUM(D260:D263)</f>
        <v>0</v>
      </c>
      <c r="E259" s="51"/>
      <c r="F259" s="62">
        <f>SUM(F260:F263)</f>
        <v>0</v>
      </c>
      <c r="G259" s="51"/>
      <c r="H259" s="62">
        <f>SUM(H260:H263)</f>
        <v>0</v>
      </c>
      <c r="I259" s="51"/>
      <c r="J259" s="62">
        <f>SUM(J260:J263)</f>
        <v>0</v>
      </c>
      <c r="K259" s="51"/>
      <c r="L259" s="62">
        <f>SUM(L260:L263)</f>
        <v>0</v>
      </c>
      <c r="M259" s="51"/>
      <c r="N259" s="62">
        <f>SUM(N260:N263)</f>
        <v>0</v>
      </c>
      <c r="O259" s="52">
        <f t="shared" si="3"/>
        <v>0</v>
      </c>
    </row>
    <row r="260" spans="1:15" ht="25.5" customHeight="1">
      <c r="A260" s="53">
        <v>521</v>
      </c>
      <c r="B260" s="54" t="s">
        <v>339</v>
      </c>
      <c r="C260" s="84"/>
      <c r="D260" s="85"/>
      <c r="E260" s="84"/>
      <c r="F260" s="85"/>
      <c r="G260" s="378"/>
      <c r="H260" s="379"/>
      <c r="I260" s="378"/>
      <c r="J260" s="379"/>
      <c r="K260" s="84"/>
      <c r="L260" s="85"/>
      <c r="M260" s="84"/>
      <c r="N260" s="85"/>
      <c r="O260" s="52">
        <f t="shared" si="3"/>
        <v>0</v>
      </c>
    </row>
    <row r="261" spans="1:15" ht="25.5" customHeight="1">
      <c r="A261" s="53">
        <v>522</v>
      </c>
      <c r="B261" s="54" t="s">
        <v>181</v>
      </c>
      <c r="C261" s="84"/>
      <c r="D261" s="85"/>
      <c r="E261" s="84"/>
      <c r="F261" s="85"/>
      <c r="G261" s="378"/>
      <c r="H261" s="379"/>
      <c r="I261" s="378"/>
      <c r="J261" s="379"/>
      <c r="K261" s="84"/>
      <c r="L261" s="85"/>
      <c r="M261" s="84"/>
      <c r="N261" s="85"/>
      <c r="O261" s="52">
        <f t="shared" si="3"/>
        <v>0</v>
      </c>
    </row>
    <row r="262" spans="1:15" ht="25.5" customHeight="1">
      <c r="A262" s="53">
        <v>523</v>
      </c>
      <c r="B262" s="54" t="s">
        <v>1204</v>
      </c>
      <c r="C262" s="84"/>
      <c r="D262" s="85"/>
      <c r="E262" s="84"/>
      <c r="F262" s="85"/>
      <c r="G262" s="378"/>
      <c r="H262" s="379"/>
      <c r="I262" s="378"/>
      <c r="J262" s="379"/>
      <c r="K262" s="84"/>
      <c r="L262" s="85"/>
      <c r="M262" s="84"/>
      <c r="N262" s="85"/>
      <c r="O262" s="52">
        <f t="shared" si="3"/>
        <v>0</v>
      </c>
    </row>
    <row r="263" spans="1:15" ht="25.5" customHeight="1">
      <c r="A263" s="53">
        <v>529</v>
      </c>
      <c r="B263" s="54" t="s">
        <v>182</v>
      </c>
      <c r="C263" s="84"/>
      <c r="D263" s="85"/>
      <c r="E263" s="84"/>
      <c r="F263" s="85"/>
      <c r="G263" s="378"/>
      <c r="H263" s="379"/>
      <c r="I263" s="378"/>
      <c r="J263" s="379"/>
      <c r="K263" s="84"/>
      <c r="L263" s="85"/>
      <c r="M263" s="84"/>
      <c r="N263" s="85"/>
      <c r="O263" s="52">
        <f t="shared" si="3"/>
        <v>0</v>
      </c>
    </row>
    <row r="264" spans="1:15" ht="25.5" customHeight="1">
      <c r="A264" s="58">
        <v>5300</v>
      </c>
      <c r="B264" s="50" t="s">
        <v>317</v>
      </c>
      <c r="C264" s="51"/>
      <c r="D264" s="62">
        <f>SUM(D265:D266)</f>
        <v>0</v>
      </c>
      <c r="E264" s="51"/>
      <c r="F264" s="62">
        <f>SUM(F265:F266)</f>
        <v>0</v>
      </c>
      <c r="G264" s="51"/>
      <c r="H264" s="62">
        <f>SUM(H265:H266)</f>
        <v>0</v>
      </c>
      <c r="I264" s="51"/>
      <c r="J264" s="62">
        <f>SUM(J265:J266)</f>
        <v>0</v>
      </c>
      <c r="K264" s="51"/>
      <c r="L264" s="62">
        <f>SUM(L265:L266)</f>
        <v>0</v>
      </c>
      <c r="M264" s="51"/>
      <c r="N264" s="62">
        <f>SUM(N265:N266)</f>
        <v>0</v>
      </c>
      <c r="O264" s="52">
        <f t="shared" si="3"/>
        <v>0</v>
      </c>
    </row>
    <row r="265" spans="1:15" ht="25.5" customHeight="1">
      <c r="A265" s="53">
        <v>531</v>
      </c>
      <c r="B265" s="54" t="s">
        <v>183</v>
      </c>
      <c r="C265" s="84"/>
      <c r="D265" s="85"/>
      <c r="E265" s="84"/>
      <c r="F265" s="85"/>
      <c r="G265" s="378"/>
      <c r="H265" s="379"/>
      <c r="I265" s="378"/>
      <c r="J265" s="379"/>
      <c r="K265" s="84"/>
      <c r="L265" s="85"/>
      <c r="M265" s="84"/>
      <c r="N265" s="85"/>
      <c r="O265" s="52">
        <f t="shared" si="3"/>
        <v>0</v>
      </c>
    </row>
    <row r="266" spans="1:15" ht="25.5" customHeight="1">
      <c r="A266" s="53">
        <v>532</v>
      </c>
      <c r="B266" s="54" t="s">
        <v>184</v>
      </c>
      <c r="C266" s="84"/>
      <c r="D266" s="85"/>
      <c r="E266" s="84"/>
      <c r="F266" s="85"/>
      <c r="G266" s="378"/>
      <c r="H266" s="379"/>
      <c r="I266" s="378"/>
      <c r="J266" s="379"/>
      <c r="K266" s="84"/>
      <c r="L266" s="85"/>
      <c r="M266" s="84"/>
      <c r="N266" s="85"/>
      <c r="O266" s="52">
        <f t="shared" si="3"/>
        <v>0</v>
      </c>
    </row>
    <row r="267" spans="1:15" ht="25.5" customHeight="1">
      <c r="A267" s="58">
        <v>5400</v>
      </c>
      <c r="B267" s="50" t="s">
        <v>1353</v>
      </c>
      <c r="C267" s="51"/>
      <c r="D267" s="62">
        <f>SUM(D268:D273)</f>
        <v>0</v>
      </c>
      <c r="E267" s="51"/>
      <c r="F267" s="62">
        <f>SUM(F268:F273)</f>
        <v>0</v>
      </c>
      <c r="G267" s="51"/>
      <c r="H267" s="62">
        <f>SUM(H268:H273)</f>
        <v>0</v>
      </c>
      <c r="I267" s="51"/>
      <c r="J267" s="62">
        <f>SUM(J268:J273)</f>
        <v>0</v>
      </c>
      <c r="K267" s="51"/>
      <c r="L267" s="62">
        <f>SUM(L268:L273)</f>
        <v>0</v>
      </c>
      <c r="M267" s="51"/>
      <c r="N267" s="62">
        <f>SUM(N268:N273)</f>
        <v>90000</v>
      </c>
      <c r="O267" s="52">
        <f t="shared" si="3"/>
        <v>90000</v>
      </c>
    </row>
    <row r="268" spans="1:15" ht="25.5" customHeight="1">
      <c r="A268" s="53">
        <v>541</v>
      </c>
      <c r="B268" s="54" t="s">
        <v>1580</v>
      </c>
      <c r="C268" s="84"/>
      <c r="D268" s="85"/>
      <c r="E268" s="84"/>
      <c r="F268" s="85"/>
      <c r="G268" s="378"/>
      <c r="H268" s="379"/>
      <c r="I268" s="378"/>
      <c r="J268" s="379"/>
      <c r="K268" s="84"/>
      <c r="L268" s="85"/>
      <c r="M268" s="84">
        <v>999</v>
      </c>
      <c r="N268" s="85">
        <v>90000</v>
      </c>
      <c r="O268" s="52">
        <f t="shared" si="3"/>
        <v>90000</v>
      </c>
    </row>
    <row r="269" spans="1:15" ht="25.5" customHeight="1">
      <c r="A269" s="53">
        <v>542</v>
      </c>
      <c r="B269" s="54" t="s">
        <v>301</v>
      </c>
      <c r="C269" s="84"/>
      <c r="D269" s="85"/>
      <c r="E269" s="84"/>
      <c r="F269" s="85"/>
      <c r="G269" s="378"/>
      <c r="H269" s="379"/>
      <c r="I269" s="378"/>
      <c r="J269" s="379"/>
      <c r="K269" s="84"/>
      <c r="L269" s="85"/>
      <c r="M269" s="84"/>
      <c r="N269" s="85"/>
      <c r="O269" s="52">
        <f t="shared" si="3"/>
        <v>0</v>
      </c>
    </row>
    <row r="270" spans="1:15" ht="25.5" customHeight="1">
      <c r="A270" s="53">
        <v>543</v>
      </c>
      <c r="B270" s="54" t="s">
        <v>187</v>
      </c>
      <c r="C270" s="84"/>
      <c r="D270" s="85"/>
      <c r="E270" s="84"/>
      <c r="F270" s="85"/>
      <c r="G270" s="378"/>
      <c r="H270" s="379"/>
      <c r="I270" s="378"/>
      <c r="J270" s="379"/>
      <c r="K270" s="84"/>
      <c r="L270" s="85"/>
      <c r="M270" s="84"/>
      <c r="N270" s="85"/>
      <c r="O270" s="52">
        <f t="shared" si="3"/>
        <v>0</v>
      </c>
    </row>
    <row r="271" spans="1:15" ht="25.5" customHeight="1">
      <c r="A271" s="53">
        <v>544</v>
      </c>
      <c r="B271" s="54" t="s">
        <v>188</v>
      </c>
      <c r="C271" s="84"/>
      <c r="D271" s="85"/>
      <c r="E271" s="84"/>
      <c r="F271" s="85"/>
      <c r="G271" s="378"/>
      <c r="H271" s="379"/>
      <c r="I271" s="378"/>
      <c r="J271" s="379"/>
      <c r="K271" s="84"/>
      <c r="L271" s="85"/>
      <c r="M271" s="84"/>
      <c r="N271" s="85"/>
      <c r="O271" s="52">
        <f t="shared" si="3"/>
        <v>0</v>
      </c>
    </row>
    <row r="272" spans="1:15" ht="25.5" customHeight="1">
      <c r="A272" s="53">
        <v>545</v>
      </c>
      <c r="B272" s="54" t="s">
        <v>189</v>
      </c>
      <c r="C272" s="84"/>
      <c r="D272" s="85"/>
      <c r="E272" s="84"/>
      <c r="F272" s="85"/>
      <c r="G272" s="378"/>
      <c r="H272" s="379"/>
      <c r="I272" s="378"/>
      <c r="J272" s="379"/>
      <c r="K272" s="84"/>
      <c r="L272" s="85"/>
      <c r="M272" s="84"/>
      <c r="N272" s="85"/>
      <c r="O272" s="52">
        <f t="shared" si="3"/>
        <v>0</v>
      </c>
    </row>
    <row r="273" spans="1:15" ht="25.5" customHeight="1">
      <c r="A273" s="53">
        <v>549</v>
      </c>
      <c r="B273" s="54" t="s">
        <v>190</v>
      </c>
      <c r="C273" s="84"/>
      <c r="D273" s="85"/>
      <c r="E273" s="84"/>
      <c r="F273" s="85"/>
      <c r="G273" s="378"/>
      <c r="H273" s="379"/>
      <c r="I273" s="378"/>
      <c r="J273" s="379"/>
      <c r="K273" s="84"/>
      <c r="L273" s="85"/>
      <c r="M273" s="84"/>
      <c r="N273" s="85"/>
      <c r="O273" s="52">
        <f t="shared" si="3"/>
        <v>0</v>
      </c>
    </row>
    <row r="274" spans="1:15" ht="25.5" customHeight="1">
      <c r="A274" s="58">
        <v>5500</v>
      </c>
      <c r="B274" s="50" t="s">
        <v>191</v>
      </c>
      <c r="C274" s="51"/>
      <c r="D274" s="62">
        <f>SUM(D275)</f>
        <v>0</v>
      </c>
      <c r="E274" s="51"/>
      <c r="F274" s="62">
        <f>SUM(F275)</f>
        <v>0</v>
      </c>
      <c r="G274" s="51"/>
      <c r="H274" s="62">
        <f>SUM(H275)</f>
        <v>0</v>
      </c>
      <c r="I274" s="51"/>
      <c r="J274" s="62">
        <f>SUM(J275)</f>
        <v>0</v>
      </c>
      <c r="K274" s="51"/>
      <c r="L274" s="62">
        <f>SUM(L275)</f>
        <v>0</v>
      </c>
      <c r="M274" s="51"/>
      <c r="N274" s="62">
        <f>SUM(N275)</f>
        <v>0</v>
      </c>
      <c r="O274" s="52">
        <f t="shared" si="3"/>
        <v>0</v>
      </c>
    </row>
    <row r="275" spans="1:15" ht="25.5" customHeight="1">
      <c r="A275" s="53">
        <v>551</v>
      </c>
      <c r="B275" s="54" t="s">
        <v>192</v>
      </c>
      <c r="C275" s="84"/>
      <c r="D275" s="85"/>
      <c r="E275" s="84"/>
      <c r="F275" s="85"/>
      <c r="G275" s="378"/>
      <c r="H275" s="379"/>
      <c r="I275" s="378"/>
      <c r="J275" s="379"/>
      <c r="K275" s="84"/>
      <c r="L275" s="85"/>
      <c r="M275" s="84"/>
      <c r="N275" s="85"/>
      <c r="O275" s="52">
        <f t="shared" si="3"/>
        <v>0</v>
      </c>
    </row>
    <row r="276" spans="1:15" ht="25.5" customHeight="1">
      <c r="A276" s="58">
        <v>5600</v>
      </c>
      <c r="B276" s="50" t="s">
        <v>302</v>
      </c>
      <c r="C276" s="51"/>
      <c r="D276" s="62">
        <f>SUM(D277:D284)</f>
        <v>0</v>
      </c>
      <c r="E276" s="51"/>
      <c r="F276" s="62">
        <f>SUM(F277:F284)</f>
        <v>0</v>
      </c>
      <c r="G276" s="51"/>
      <c r="H276" s="62">
        <f>SUM(H277:H284)</f>
        <v>0</v>
      </c>
      <c r="I276" s="51"/>
      <c r="J276" s="62">
        <f>SUM(J277:J284)</f>
        <v>0</v>
      </c>
      <c r="K276" s="51"/>
      <c r="L276" s="62">
        <f>SUM(L277:L284)</f>
        <v>0</v>
      </c>
      <c r="M276" s="51"/>
      <c r="N276" s="62">
        <f>SUM(N277:N284)</f>
        <v>0</v>
      </c>
      <c r="O276" s="52">
        <f t="shared" ref="O276:O339" si="4">D276+F276+H276+J276+L276+N276</f>
        <v>0</v>
      </c>
    </row>
    <row r="277" spans="1:15" ht="25.5" customHeight="1">
      <c r="A277" s="53">
        <v>561</v>
      </c>
      <c r="B277" s="54" t="s">
        <v>193</v>
      </c>
      <c r="C277" s="84"/>
      <c r="D277" s="85"/>
      <c r="E277" s="84"/>
      <c r="F277" s="85"/>
      <c r="G277" s="378"/>
      <c r="H277" s="379"/>
      <c r="I277" s="378"/>
      <c r="J277" s="379"/>
      <c r="K277" s="84"/>
      <c r="L277" s="85"/>
      <c r="M277" s="84"/>
      <c r="N277" s="85"/>
      <c r="O277" s="52">
        <f t="shared" si="4"/>
        <v>0</v>
      </c>
    </row>
    <row r="278" spans="1:15" ht="25.5" customHeight="1">
      <c r="A278" s="53">
        <v>562</v>
      </c>
      <c r="B278" s="54" t="s">
        <v>194</v>
      </c>
      <c r="C278" s="84"/>
      <c r="D278" s="85"/>
      <c r="E278" s="84"/>
      <c r="F278" s="85"/>
      <c r="G278" s="378"/>
      <c r="H278" s="379"/>
      <c r="I278" s="378"/>
      <c r="J278" s="379"/>
      <c r="K278" s="84"/>
      <c r="L278" s="85"/>
      <c r="M278" s="84"/>
      <c r="N278" s="85"/>
      <c r="O278" s="52">
        <f t="shared" si="4"/>
        <v>0</v>
      </c>
    </row>
    <row r="279" spans="1:15" ht="25.5" customHeight="1">
      <c r="A279" s="53">
        <v>563</v>
      </c>
      <c r="B279" s="54" t="s">
        <v>195</v>
      </c>
      <c r="C279" s="84"/>
      <c r="D279" s="85"/>
      <c r="E279" s="84"/>
      <c r="F279" s="85"/>
      <c r="G279" s="378"/>
      <c r="H279" s="379"/>
      <c r="I279" s="378"/>
      <c r="J279" s="379"/>
      <c r="K279" s="84"/>
      <c r="L279" s="85"/>
      <c r="M279" s="84"/>
      <c r="N279" s="85"/>
      <c r="O279" s="52">
        <f t="shared" si="4"/>
        <v>0</v>
      </c>
    </row>
    <row r="280" spans="1:15" ht="25.5" customHeight="1">
      <c r="A280" s="53">
        <v>564</v>
      </c>
      <c r="B280" s="54" t="s">
        <v>196</v>
      </c>
      <c r="C280" s="84"/>
      <c r="D280" s="85"/>
      <c r="E280" s="84"/>
      <c r="F280" s="85"/>
      <c r="G280" s="378"/>
      <c r="H280" s="379"/>
      <c r="I280" s="378"/>
      <c r="J280" s="379"/>
      <c r="K280" s="84"/>
      <c r="L280" s="85"/>
      <c r="M280" s="84"/>
      <c r="N280" s="85"/>
      <c r="O280" s="52">
        <f t="shared" si="4"/>
        <v>0</v>
      </c>
    </row>
    <row r="281" spans="1:15" ht="25.5" customHeight="1">
      <c r="A281" s="53">
        <v>565</v>
      </c>
      <c r="B281" s="54" t="s">
        <v>197</v>
      </c>
      <c r="C281" s="84"/>
      <c r="D281" s="85"/>
      <c r="E281" s="84"/>
      <c r="F281" s="85"/>
      <c r="G281" s="378"/>
      <c r="H281" s="379"/>
      <c r="I281" s="378"/>
      <c r="J281" s="379"/>
      <c r="K281" s="84"/>
      <c r="L281" s="85"/>
      <c r="M281" s="84"/>
      <c r="N281" s="85"/>
      <c r="O281" s="52">
        <f t="shared" si="4"/>
        <v>0</v>
      </c>
    </row>
    <row r="282" spans="1:15" ht="25.5" customHeight="1">
      <c r="A282" s="53">
        <v>566</v>
      </c>
      <c r="B282" s="54" t="s">
        <v>318</v>
      </c>
      <c r="C282" s="84"/>
      <c r="D282" s="85"/>
      <c r="E282" s="84"/>
      <c r="F282" s="85"/>
      <c r="G282" s="378"/>
      <c r="H282" s="379"/>
      <c r="I282" s="378"/>
      <c r="J282" s="379"/>
      <c r="K282" s="84"/>
      <c r="L282" s="85"/>
      <c r="M282" s="84"/>
      <c r="N282" s="85"/>
      <c r="O282" s="52">
        <f t="shared" si="4"/>
        <v>0</v>
      </c>
    </row>
    <row r="283" spans="1:15" ht="25.5" customHeight="1">
      <c r="A283" s="53">
        <v>567</v>
      </c>
      <c r="B283" s="54" t="s">
        <v>198</v>
      </c>
      <c r="C283" s="84"/>
      <c r="D283" s="85"/>
      <c r="E283" s="84"/>
      <c r="F283" s="85"/>
      <c r="G283" s="378"/>
      <c r="H283" s="379"/>
      <c r="I283" s="378"/>
      <c r="J283" s="379"/>
      <c r="K283" s="84"/>
      <c r="L283" s="85"/>
      <c r="M283" s="84"/>
      <c r="N283" s="85"/>
      <c r="O283" s="52">
        <f t="shared" si="4"/>
        <v>0</v>
      </c>
    </row>
    <row r="284" spans="1:15" ht="25.5" customHeight="1">
      <c r="A284" s="53">
        <v>569</v>
      </c>
      <c r="B284" s="54" t="s">
        <v>199</v>
      </c>
      <c r="C284" s="84"/>
      <c r="D284" s="85"/>
      <c r="E284" s="84"/>
      <c r="F284" s="85"/>
      <c r="G284" s="378"/>
      <c r="H284" s="379"/>
      <c r="I284" s="378"/>
      <c r="J284" s="379"/>
      <c r="K284" s="84"/>
      <c r="L284" s="85"/>
      <c r="M284" s="84"/>
      <c r="N284" s="85"/>
      <c r="O284" s="52">
        <f t="shared" si="4"/>
        <v>0</v>
      </c>
    </row>
    <row r="285" spans="1:15" ht="25.5" customHeight="1">
      <c r="A285" s="58">
        <v>5700</v>
      </c>
      <c r="B285" s="50" t="s">
        <v>319</v>
      </c>
      <c r="C285" s="51"/>
      <c r="D285" s="62">
        <f>SUM(D286:D294)</f>
        <v>0</v>
      </c>
      <c r="E285" s="51"/>
      <c r="F285" s="62">
        <f>SUM(F286:F294)</f>
        <v>0</v>
      </c>
      <c r="G285" s="51"/>
      <c r="H285" s="62">
        <f>SUM(H286:H294)</f>
        <v>0</v>
      </c>
      <c r="I285" s="51"/>
      <c r="J285" s="62">
        <f>SUM(J286:J294)</f>
        <v>0</v>
      </c>
      <c r="K285" s="51"/>
      <c r="L285" s="62">
        <f>SUM(L286:L294)</f>
        <v>0</v>
      </c>
      <c r="M285" s="51"/>
      <c r="N285" s="62">
        <f>SUM(N286:N294)</f>
        <v>0</v>
      </c>
      <c r="O285" s="52">
        <f t="shared" si="4"/>
        <v>0</v>
      </c>
    </row>
    <row r="286" spans="1:15" ht="25.5" customHeight="1">
      <c r="A286" s="53">
        <v>571</v>
      </c>
      <c r="B286" s="54" t="s">
        <v>200</v>
      </c>
      <c r="C286" s="84"/>
      <c r="D286" s="85"/>
      <c r="E286" s="378"/>
      <c r="F286" s="379"/>
      <c r="G286" s="378"/>
      <c r="H286" s="379"/>
      <c r="I286" s="378"/>
      <c r="J286" s="379"/>
      <c r="K286" s="84"/>
      <c r="L286" s="85"/>
      <c r="M286" s="84"/>
      <c r="N286" s="85"/>
      <c r="O286" s="52">
        <f t="shared" si="4"/>
        <v>0</v>
      </c>
    </row>
    <row r="287" spans="1:15" ht="25.5" customHeight="1">
      <c r="A287" s="53">
        <v>572</v>
      </c>
      <c r="B287" s="54" t="s">
        <v>201</v>
      </c>
      <c r="C287" s="84"/>
      <c r="D287" s="85"/>
      <c r="E287" s="378"/>
      <c r="F287" s="379"/>
      <c r="G287" s="378"/>
      <c r="H287" s="379"/>
      <c r="I287" s="378"/>
      <c r="J287" s="379"/>
      <c r="K287" s="84"/>
      <c r="L287" s="85"/>
      <c r="M287" s="84"/>
      <c r="N287" s="85"/>
      <c r="O287" s="52">
        <f t="shared" si="4"/>
        <v>0</v>
      </c>
    </row>
    <row r="288" spans="1:15" ht="25.5" customHeight="1">
      <c r="A288" s="53">
        <v>573</v>
      </c>
      <c r="B288" s="54" t="s">
        <v>202</v>
      </c>
      <c r="C288" s="84"/>
      <c r="D288" s="85"/>
      <c r="E288" s="378"/>
      <c r="F288" s="379"/>
      <c r="G288" s="378"/>
      <c r="H288" s="379"/>
      <c r="I288" s="378"/>
      <c r="J288" s="379"/>
      <c r="K288" s="84"/>
      <c r="L288" s="85"/>
      <c r="M288" s="84"/>
      <c r="N288" s="85"/>
      <c r="O288" s="52">
        <f t="shared" si="4"/>
        <v>0</v>
      </c>
    </row>
    <row r="289" spans="1:15" ht="25.5" customHeight="1">
      <c r="A289" s="53">
        <v>574</v>
      </c>
      <c r="B289" s="54" t="s">
        <v>303</v>
      </c>
      <c r="C289" s="84"/>
      <c r="D289" s="85"/>
      <c r="E289" s="378"/>
      <c r="F289" s="379"/>
      <c r="G289" s="378"/>
      <c r="H289" s="379"/>
      <c r="I289" s="378"/>
      <c r="J289" s="379"/>
      <c r="K289" s="84"/>
      <c r="L289" s="85"/>
      <c r="M289" s="84"/>
      <c r="N289" s="85"/>
      <c r="O289" s="52">
        <f t="shared" si="4"/>
        <v>0</v>
      </c>
    </row>
    <row r="290" spans="1:15" ht="25.5" customHeight="1">
      <c r="A290" s="53">
        <v>575</v>
      </c>
      <c r="B290" s="54" t="s">
        <v>203</v>
      </c>
      <c r="C290" s="84"/>
      <c r="D290" s="85"/>
      <c r="E290" s="378"/>
      <c r="F290" s="379"/>
      <c r="G290" s="378"/>
      <c r="H290" s="379"/>
      <c r="I290" s="378"/>
      <c r="J290" s="379"/>
      <c r="K290" s="84"/>
      <c r="L290" s="85"/>
      <c r="M290" s="84"/>
      <c r="N290" s="85"/>
      <c r="O290" s="52">
        <f t="shared" si="4"/>
        <v>0</v>
      </c>
    </row>
    <row r="291" spans="1:15" ht="25.5" customHeight="1">
      <c r="A291" s="53">
        <v>576</v>
      </c>
      <c r="B291" s="54" t="s">
        <v>204</v>
      </c>
      <c r="C291" s="84"/>
      <c r="D291" s="85"/>
      <c r="E291" s="378"/>
      <c r="F291" s="379"/>
      <c r="G291" s="378"/>
      <c r="H291" s="379"/>
      <c r="I291" s="378"/>
      <c r="J291" s="379"/>
      <c r="K291" s="84"/>
      <c r="L291" s="85"/>
      <c r="M291" s="84"/>
      <c r="N291" s="85"/>
      <c r="O291" s="52">
        <f t="shared" si="4"/>
        <v>0</v>
      </c>
    </row>
    <row r="292" spans="1:15" ht="25.5" customHeight="1">
      <c r="A292" s="53">
        <v>577</v>
      </c>
      <c r="B292" s="54" t="s">
        <v>320</v>
      </c>
      <c r="C292" s="84"/>
      <c r="D292" s="85"/>
      <c r="E292" s="378"/>
      <c r="F292" s="379"/>
      <c r="G292" s="378"/>
      <c r="H292" s="379"/>
      <c r="I292" s="378"/>
      <c r="J292" s="379"/>
      <c r="K292" s="84"/>
      <c r="L292" s="85"/>
      <c r="M292" s="84"/>
      <c r="N292" s="85"/>
      <c r="O292" s="52">
        <f t="shared" si="4"/>
        <v>0</v>
      </c>
    </row>
    <row r="293" spans="1:15" ht="25.5" customHeight="1">
      <c r="A293" s="53">
        <v>578</v>
      </c>
      <c r="B293" s="54" t="s">
        <v>304</v>
      </c>
      <c r="C293" s="84"/>
      <c r="D293" s="85"/>
      <c r="E293" s="378"/>
      <c r="F293" s="379"/>
      <c r="G293" s="378"/>
      <c r="H293" s="379"/>
      <c r="I293" s="378"/>
      <c r="J293" s="379"/>
      <c r="K293" s="84"/>
      <c r="L293" s="85"/>
      <c r="M293" s="84"/>
      <c r="N293" s="85"/>
      <c r="O293" s="52">
        <f t="shared" si="4"/>
        <v>0</v>
      </c>
    </row>
    <row r="294" spans="1:15" ht="25.5" customHeight="1">
      <c r="A294" s="53">
        <v>579</v>
      </c>
      <c r="B294" s="54" t="s">
        <v>205</v>
      </c>
      <c r="C294" s="84"/>
      <c r="D294" s="85"/>
      <c r="E294" s="378"/>
      <c r="F294" s="379"/>
      <c r="G294" s="378"/>
      <c r="H294" s="379"/>
      <c r="I294" s="378"/>
      <c r="J294" s="379"/>
      <c r="K294" s="84"/>
      <c r="L294" s="85"/>
      <c r="M294" s="84"/>
      <c r="N294" s="85"/>
      <c r="O294" s="52">
        <f t="shared" si="4"/>
        <v>0</v>
      </c>
    </row>
    <row r="295" spans="1:15" ht="25.5" customHeight="1">
      <c r="A295" s="58">
        <v>5800</v>
      </c>
      <c r="B295" s="50" t="s">
        <v>206</v>
      </c>
      <c r="C295" s="51"/>
      <c r="D295" s="62">
        <f>SUM(D296:D299)</f>
        <v>0</v>
      </c>
      <c r="E295" s="51"/>
      <c r="F295" s="62">
        <f>SUM(F296:F299)</f>
        <v>0</v>
      </c>
      <c r="G295" s="51"/>
      <c r="H295" s="62">
        <f>SUM(H296:H299)</f>
        <v>0</v>
      </c>
      <c r="I295" s="51"/>
      <c r="J295" s="62">
        <f>SUM(J296:J299)</f>
        <v>0</v>
      </c>
      <c r="K295" s="51"/>
      <c r="L295" s="62">
        <f>SUM(L296:L299)</f>
        <v>0</v>
      </c>
      <c r="M295" s="51"/>
      <c r="N295" s="62">
        <f>SUM(N296:N299)</f>
        <v>0</v>
      </c>
      <c r="O295" s="52">
        <f t="shared" si="4"/>
        <v>0</v>
      </c>
    </row>
    <row r="296" spans="1:15" ht="25.5" customHeight="1">
      <c r="A296" s="53">
        <v>581</v>
      </c>
      <c r="B296" s="54" t="s">
        <v>207</v>
      </c>
      <c r="C296" s="84"/>
      <c r="D296" s="85"/>
      <c r="E296" s="84"/>
      <c r="F296" s="85"/>
      <c r="G296" s="378"/>
      <c r="H296" s="379"/>
      <c r="I296" s="378"/>
      <c r="J296" s="379"/>
      <c r="K296" s="84"/>
      <c r="L296" s="85"/>
      <c r="M296" s="84"/>
      <c r="N296" s="85"/>
      <c r="O296" s="52">
        <f t="shared" si="4"/>
        <v>0</v>
      </c>
    </row>
    <row r="297" spans="1:15" ht="25.5" customHeight="1">
      <c r="A297" s="53">
        <v>582</v>
      </c>
      <c r="B297" s="54" t="s">
        <v>208</v>
      </c>
      <c r="C297" s="84"/>
      <c r="D297" s="85"/>
      <c r="E297" s="84"/>
      <c r="F297" s="85"/>
      <c r="G297" s="378"/>
      <c r="H297" s="379"/>
      <c r="I297" s="378"/>
      <c r="J297" s="379"/>
      <c r="K297" s="84"/>
      <c r="L297" s="85"/>
      <c r="M297" s="84"/>
      <c r="N297" s="85"/>
      <c r="O297" s="52">
        <f t="shared" si="4"/>
        <v>0</v>
      </c>
    </row>
    <row r="298" spans="1:15" ht="25.5" customHeight="1">
      <c r="A298" s="53">
        <v>583</v>
      </c>
      <c r="B298" s="54" t="s">
        <v>209</v>
      </c>
      <c r="C298" s="84"/>
      <c r="D298" s="85"/>
      <c r="E298" s="84"/>
      <c r="F298" s="85"/>
      <c r="G298" s="378"/>
      <c r="H298" s="379"/>
      <c r="I298" s="378"/>
      <c r="J298" s="379"/>
      <c r="K298" s="84"/>
      <c r="L298" s="85"/>
      <c r="M298" s="84"/>
      <c r="N298" s="85"/>
      <c r="O298" s="52">
        <f t="shared" si="4"/>
        <v>0</v>
      </c>
    </row>
    <row r="299" spans="1:15" ht="25.5" customHeight="1">
      <c r="A299" s="53">
        <v>589</v>
      </c>
      <c r="B299" s="54" t="s">
        <v>210</v>
      </c>
      <c r="C299" s="84"/>
      <c r="D299" s="85"/>
      <c r="E299" s="84"/>
      <c r="F299" s="85"/>
      <c r="G299" s="378"/>
      <c r="H299" s="379"/>
      <c r="I299" s="378"/>
      <c r="J299" s="379"/>
      <c r="K299" s="84"/>
      <c r="L299" s="85"/>
      <c r="M299" s="84"/>
      <c r="N299" s="85"/>
      <c r="O299" s="52">
        <f t="shared" si="4"/>
        <v>0</v>
      </c>
    </row>
    <row r="300" spans="1:15" ht="25.5" customHeight="1">
      <c r="A300" s="58">
        <v>5900</v>
      </c>
      <c r="B300" s="50" t="s">
        <v>211</v>
      </c>
      <c r="C300" s="51"/>
      <c r="D300" s="62">
        <f>SUM(D301:D309)</f>
        <v>0</v>
      </c>
      <c r="E300" s="51"/>
      <c r="F300" s="62">
        <f>SUM(F301:F309)</f>
        <v>0</v>
      </c>
      <c r="G300" s="51"/>
      <c r="H300" s="62">
        <f>SUM(H301:H309)</f>
        <v>0</v>
      </c>
      <c r="I300" s="51"/>
      <c r="J300" s="62">
        <f>SUM(J301:J309)</f>
        <v>0</v>
      </c>
      <c r="K300" s="51"/>
      <c r="L300" s="62">
        <f>SUM(L301:L309)</f>
        <v>0</v>
      </c>
      <c r="M300" s="51"/>
      <c r="N300" s="62">
        <f>SUM(N301:N309)</f>
        <v>0</v>
      </c>
      <c r="O300" s="52">
        <f t="shared" si="4"/>
        <v>0</v>
      </c>
    </row>
    <row r="301" spans="1:15" ht="25.5" customHeight="1">
      <c r="A301" s="53">
        <v>591</v>
      </c>
      <c r="B301" s="54" t="s">
        <v>321</v>
      </c>
      <c r="C301" s="84"/>
      <c r="D301" s="85"/>
      <c r="E301" s="84"/>
      <c r="F301" s="85"/>
      <c r="G301" s="378"/>
      <c r="H301" s="379"/>
      <c r="I301" s="378"/>
      <c r="J301" s="379"/>
      <c r="K301" s="84"/>
      <c r="L301" s="85"/>
      <c r="M301" s="84"/>
      <c r="N301" s="85"/>
      <c r="O301" s="52">
        <f t="shared" si="4"/>
        <v>0</v>
      </c>
    </row>
    <row r="302" spans="1:15" ht="25.5" customHeight="1">
      <c r="A302" s="53">
        <v>592</v>
      </c>
      <c r="B302" s="54" t="s">
        <v>218</v>
      </c>
      <c r="C302" s="84"/>
      <c r="D302" s="85"/>
      <c r="E302" s="84"/>
      <c r="F302" s="85"/>
      <c r="G302" s="378"/>
      <c r="H302" s="379"/>
      <c r="I302" s="378"/>
      <c r="J302" s="379"/>
      <c r="K302" s="84"/>
      <c r="L302" s="85"/>
      <c r="M302" s="84"/>
      <c r="N302" s="85"/>
      <c r="O302" s="52">
        <f t="shared" si="4"/>
        <v>0</v>
      </c>
    </row>
    <row r="303" spans="1:15" ht="25.5" customHeight="1">
      <c r="A303" s="53">
        <v>593</v>
      </c>
      <c r="B303" s="54" t="s">
        <v>212</v>
      </c>
      <c r="C303" s="84"/>
      <c r="D303" s="85"/>
      <c r="E303" s="84"/>
      <c r="F303" s="85"/>
      <c r="G303" s="378"/>
      <c r="H303" s="379"/>
      <c r="I303" s="378"/>
      <c r="J303" s="379"/>
      <c r="K303" s="84"/>
      <c r="L303" s="85"/>
      <c r="M303" s="84"/>
      <c r="N303" s="85"/>
      <c r="O303" s="52">
        <f t="shared" si="4"/>
        <v>0</v>
      </c>
    </row>
    <row r="304" spans="1:15" ht="25.5" customHeight="1">
      <c r="A304" s="53">
        <v>594</v>
      </c>
      <c r="B304" s="54" t="s">
        <v>213</v>
      </c>
      <c r="C304" s="84"/>
      <c r="D304" s="85"/>
      <c r="E304" s="84"/>
      <c r="F304" s="85"/>
      <c r="G304" s="378"/>
      <c r="H304" s="379"/>
      <c r="I304" s="378"/>
      <c r="J304" s="379"/>
      <c r="K304" s="84"/>
      <c r="L304" s="85"/>
      <c r="M304" s="84"/>
      <c r="N304" s="85"/>
      <c r="O304" s="52">
        <f t="shared" si="4"/>
        <v>0</v>
      </c>
    </row>
    <row r="305" spans="1:15" ht="25.5" customHeight="1">
      <c r="A305" s="53">
        <v>595</v>
      </c>
      <c r="B305" s="54" t="s">
        <v>214</v>
      </c>
      <c r="C305" s="84"/>
      <c r="D305" s="85"/>
      <c r="E305" s="84"/>
      <c r="F305" s="85"/>
      <c r="G305" s="378"/>
      <c r="H305" s="379"/>
      <c r="I305" s="378"/>
      <c r="J305" s="379"/>
      <c r="K305" s="84"/>
      <c r="L305" s="85"/>
      <c r="M305" s="84"/>
      <c r="N305" s="85"/>
      <c r="O305" s="52">
        <f t="shared" si="4"/>
        <v>0</v>
      </c>
    </row>
    <row r="306" spans="1:15" ht="25.5" customHeight="1">
      <c r="A306" s="53">
        <v>596</v>
      </c>
      <c r="B306" s="54" t="s">
        <v>215</v>
      </c>
      <c r="C306" s="84"/>
      <c r="D306" s="85"/>
      <c r="E306" s="84"/>
      <c r="F306" s="85"/>
      <c r="G306" s="378"/>
      <c r="H306" s="379"/>
      <c r="I306" s="378"/>
      <c r="J306" s="379"/>
      <c r="K306" s="84"/>
      <c r="L306" s="85"/>
      <c r="M306" s="84"/>
      <c r="N306" s="85"/>
      <c r="O306" s="52">
        <f t="shared" si="4"/>
        <v>0</v>
      </c>
    </row>
    <row r="307" spans="1:15" ht="25.5" customHeight="1">
      <c r="A307" s="53">
        <v>597</v>
      </c>
      <c r="B307" s="54" t="s">
        <v>322</v>
      </c>
      <c r="C307" s="84"/>
      <c r="D307" s="85"/>
      <c r="E307" s="84"/>
      <c r="F307" s="85"/>
      <c r="G307" s="378"/>
      <c r="H307" s="379"/>
      <c r="I307" s="378"/>
      <c r="J307" s="379"/>
      <c r="K307" s="84"/>
      <c r="L307" s="85"/>
      <c r="M307" s="84"/>
      <c r="N307" s="85"/>
      <c r="O307" s="52">
        <f t="shared" si="4"/>
        <v>0</v>
      </c>
    </row>
    <row r="308" spans="1:15" ht="25.5" customHeight="1">
      <c r="A308" s="53">
        <v>598</v>
      </c>
      <c r="B308" s="54" t="s">
        <v>216</v>
      </c>
      <c r="C308" s="84"/>
      <c r="D308" s="85"/>
      <c r="E308" s="84"/>
      <c r="F308" s="85"/>
      <c r="G308" s="378"/>
      <c r="H308" s="379"/>
      <c r="I308" s="378"/>
      <c r="J308" s="379"/>
      <c r="K308" s="84"/>
      <c r="L308" s="85"/>
      <c r="M308" s="84"/>
      <c r="N308" s="85"/>
      <c r="O308" s="52">
        <f t="shared" si="4"/>
        <v>0</v>
      </c>
    </row>
    <row r="309" spans="1:15" ht="25.5" customHeight="1">
      <c r="A309" s="53">
        <v>599</v>
      </c>
      <c r="B309" s="54" t="s">
        <v>217</v>
      </c>
      <c r="C309" s="84"/>
      <c r="D309" s="85"/>
      <c r="E309" s="84"/>
      <c r="F309" s="85"/>
      <c r="G309" s="378"/>
      <c r="H309" s="379"/>
      <c r="I309" s="378"/>
      <c r="J309" s="379"/>
      <c r="K309" s="84"/>
      <c r="L309" s="85"/>
      <c r="M309" s="84"/>
      <c r="N309" s="85"/>
      <c r="O309" s="52">
        <f t="shared" si="4"/>
        <v>0</v>
      </c>
    </row>
    <row r="310" spans="1:15" ht="25.5" customHeight="1">
      <c r="A310" s="389">
        <v>6000</v>
      </c>
      <c r="B310" s="393" t="s">
        <v>1286</v>
      </c>
      <c r="C310" s="57"/>
      <c r="D310" s="79">
        <f>D311+D320+D329</f>
        <v>0</v>
      </c>
      <c r="E310" s="57"/>
      <c r="F310" s="79">
        <f>F311+F320+F329</f>
        <v>0</v>
      </c>
      <c r="G310" s="57"/>
      <c r="H310" s="79">
        <f>H311+H320+H329</f>
        <v>0</v>
      </c>
      <c r="I310" s="57"/>
      <c r="J310" s="79">
        <f>J311+J320+J329</f>
        <v>0</v>
      </c>
      <c r="K310" s="57"/>
      <c r="L310" s="79">
        <f>L311+L320+L329</f>
        <v>0</v>
      </c>
      <c r="M310" s="57"/>
      <c r="N310" s="79">
        <f>N311+N320+N329</f>
        <v>0</v>
      </c>
      <c r="O310" s="52">
        <f t="shared" si="4"/>
        <v>0</v>
      </c>
    </row>
    <row r="311" spans="1:15" ht="25.5" customHeight="1">
      <c r="A311" s="58">
        <v>6100</v>
      </c>
      <c r="B311" s="50" t="s">
        <v>323</v>
      </c>
      <c r="C311" s="51"/>
      <c r="D311" s="62">
        <f>SUM(D312:D319)</f>
        <v>0</v>
      </c>
      <c r="E311" s="51"/>
      <c r="F311" s="62">
        <f>SUM(F312:F319)</f>
        <v>0</v>
      </c>
      <c r="G311" s="51"/>
      <c r="H311" s="62">
        <f>SUM(H312:H319)</f>
        <v>0</v>
      </c>
      <c r="I311" s="51"/>
      <c r="J311" s="62">
        <f>SUM(J312:J319)</f>
        <v>0</v>
      </c>
      <c r="K311" s="51"/>
      <c r="L311" s="62">
        <f>SUM(L312:L319)</f>
        <v>0</v>
      </c>
      <c r="M311" s="51"/>
      <c r="N311" s="62">
        <f>SUM(N312:N319)</f>
        <v>0</v>
      </c>
      <c r="O311" s="52">
        <f t="shared" si="4"/>
        <v>0</v>
      </c>
    </row>
    <row r="312" spans="1:15" ht="25.5" customHeight="1">
      <c r="A312" s="53">
        <v>611</v>
      </c>
      <c r="B312" s="54" t="s">
        <v>219</v>
      </c>
      <c r="C312" s="84"/>
      <c r="D312" s="85"/>
      <c r="E312" s="84"/>
      <c r="F312" s="85"/>
      <c r="G312" s="84"/>
      <c r="H312" s="85"/>
      <c r="I312" s="84"/>
      <c r="J312" s="85"/>
      <c r="K312" s="84"/>
      <c r="L312" s="85"/>
      <c r="M312" s="84"/>
      <c r="N312" s="85"/>
      <c r="O312" s="52">
        <f t="shared" si="4"/>
        <v>0</v>
      </c>
    </row>
    <row r="313" spans="1:15" ht="25.5" customHeight="1">
      <c r="A313" s="53">
        <v>612</v>
      </c>
      <c r="B313" s="54" t="s">
        <v>220</v>
      </c>
      <c r="C313" s="84"/>
      <c r="D313" s="85"/>
      <c r="E313" s="84"/>
      <c r="F313" s="85"/>
      <c r="G313" s="84"/>
      <c r="H313" s="85"/>
      <c r="I313" s="84"/>
      <c r="J313" s="85"/>
      <c r="K313" s="84"/>
      <c r="L313" s="85"/>
      <c r="M313" s="84"/>
      <c r="N313" s="85"/>
      <c r="O313" s="52">
        <f t="shared" si="4"/>
        <v>0</v>
      </c>
    </row>
    <row r="314" spans="1:15" ht="25.5" customHeight="1">
      <c r="A314" s="53">
        <v>613</v>
      </c>
      <c r="B314" s="54" t="s">
        <v>624</v>
      </c>
      <c r="C314" s="84"/>
      <c r="D314" s="85"/>
      <c r="E314" s="84"/>
      <c r="F314" s="85"/>
      <c r="G314" s="84"/>
      <c r="H314" s="85"/>
      <c r="I314" s="84"/>
      <c r="J314" s="85"/>
      <c r="K314" s="84"/>
      <c r="L314" s="85"/>
      <c r="M314" s="84"/>
      <c r="N314" s="85"/>
      <c r="O314" s="52">
        <f t="shared" si="4"/>
        <v>0</v>
      </c>
    </row>
    <row r="315" spans="1:15" ht="25.5" customHeight="1">
      <c r="A315" s="53">
        <v>614</v>
      </c>
      <c r="B315" s="54" t="s">
        <v>221</v>
      </c>
      <c r="C315" s="84"/>
      <c r="D315" s="85"/>
      <c r="E315" s="84"/>
      <c r="F315" s="85"/>
      <c r="G315" s="84"/>
      <c r="H315" s="85"/>
      <c r="I315" s="84"/>
      <c r="J315" s="85"/>
      <c r="K315" s="84"/>
      <c r="L315" s="85"/>
      <c r="M315" s="84"/>
      <c r="N315" s="85"/>
      <c r="O315" s="52">
        <f t="shared" si="4"/>
        <v>0</v>
      </c>
    </row>
    <row r="316" spans="1:15" ht="25.5" customHeight="1">
      <c r="A316" s="53">
        <v>615</v>
      </c>
      <c r="B316" s="54" t="s">
        <v>222</v>
      </c>
      <c r="C316" s="84"/>
      <c r="D316" s="85"/>
      <c r="E316" s="84"/>
      <c r="F316" s="85"/>
      <c r="G316" s="84"/>
      <c r="H316" s="85"/>
      <c r="I316" s="84"/>
      <c r="J316" s="85"/>
      <c r="K316" s="84"/>
      <c r="L316" s="85"/>
      <c r="M316" s="84"/>
      <c r="N316" s="85"/>
      <c r="O316" s="52">
        <f t="shared" si="4"/>
        <v>0</v>
      </c>
    </row>
    <row r="317" spans="1:15" ht="25.5" customHeight="1">
      <c r="A317" s="53">
        <v>616</v>
      </c>
      <c r="B317" s="54" t="s">
        <v>223</v>
      </c>
      <c r="C317" s="84"/>
      <c r="D317" s="85"/>
      <c r="E317" s="84"/>
      <c r="F317" s="85"/>
      <c r="G317" s="84"/>
      <c r="H317" s="85"/>
      <c r="I317" s="84"/>
      <c r="J317" s="85"/>
      <c r="K317" s="84"/>
      <c r="L317" s="85"/>
      <c r="M317" s="84"/>
      <c r="N317" s="85"/>
      <c r="O317" s="52">
        <f t="shared" si="4"/>
        <v>0</v>
      </c>
    </row>
    <row r="318" spans="1:15" ht="25.5" customHeight="1">
      <c r="A318" s="53">
        <v>617</v>
      </c>
      <c r="B318" s="54" t="s">
        <v>226</v>
      </c>
      <c r="C318" s="84"/>
      <c r="D318" s="85"/>
      <c r="E318" s="84"/>
      <c r="F318" s="85"/>
      <c r="G318" s="84"/>
      <c r="H318" s="85"/>
      <c r="I318" s="84"/>
      <c r="J318" s="85"/>
      <c r="K318" s="84"/>
      <c r="L318" s="85"/>
      <c r="M318" s="84"/>
      <c r="N318" s="85"/>
      <c r="O318" s="52">
        <f t="shared" si="4"/>
        <v>0</v>
      </c>
    </row>
    <row r="319" spans="1:15" ht="25.5" customHeight="1">
      <c r="A319" s="53">
        <v>619</v>
      </c>
      <c r="B319" s="54" t="s">
        <v>224</v>
      </c>
      <c r="C319" s="84"/>
      <c r="D319" s="85"/>
      <c r="E319" s="84"/>
      <c r="F319" s="85"/>
      <c r="G319" s="84"/>
      <c r="H319" s="85"/>
      <c r="I319" s="84"/>
      <c r="J319" s="85"/>
      <c r="K319" s="84"/>
      <c r="L319" s="85"/>
      <c r="M319" s="84"/>
      <c r="N319" s="85"/>
      <c r="O319" s="52">
        <f t="shared" si="4"/>
        <v>0</v>
      </c>
    </row>
    <row r="320" spans="1:15" ht="25.5" customHeight="1">
      <c r="A320" s="58">
        <v>6200</v>
      </c>
      <c r="B320" s="50" t="s">
        <v>305</v>
      </c>
      <c r="C320" s="51"/>
      <c r="D320" s="62">
        <f>SUM(D321:D328)</f>
        <v>0</v>
      </c>
      <c r="E320" s="51"/>
      <c r="F320" s="62">
        <f>SUM(F321:F328)</f>
        <v>0</v>
      </c>
      <c r="G320" s="51"/>
      <c r="H320" s="62">
        <f>SUM(H321:H328)</f>
        <v>0</v>
      </c>
      <c r="I320" s="51"/>
      <c r="J320" s="62">
        <f>SUM(J321:J328)</f>
        <v>0</v>
      </c>
      <c r="K320" s="51"/>
      <c r="L320" s="62">
        <f>SUM(L321:L328)</f>
        <v>0</v>
      </c>
      <c r="M320" s="51"/>
      <c r="N320" s="62">
        <f>SUM(N321:N328)</f>
        <v>0</v>
      </c>
      <c r="O320" s="52">
        <f t="shared" si="4"/>
        <v>0</v>
      </c>
    </row>
    <row r="321" spans="1:15" ht="25.5" customHeight="1">
      <c r="A321" s="53">
        <v>621</v>
      </c>
      <c r="B321" s="54" t="s">
        <v>219</v>
      </c>
      <c r="C321" s="84"/>
      <c r="D321" s="85"/>
      <c r="E321" s="84"/>
      <c r="F321" s="85"/>
      <c r="G321" s="84"/>
      <c r="H321" s="85"/>
      <c r="I321" s="84"/>
      <c r="J321" s="85"/>
      <c r="K321" s="84"/>
      <c r="L321" s="85"/>
      <c r="M321" s="84"/>
      <c r="N321" s="85"/>
      <c r="O321" s="52">
        <f t="shared" si="4"/>
        <v>0</v>
      </c>
    </row>
    <row r="322" spans="1:15" ht="25.5" customHeight="1">
      <c r="A322" s="53">
        <v>622</v>
      </c>
      <c r="B322" s="54" t="s">
        <v>225</v>
      </c>
      <c r="C322" s="84"/>
      <c r="D322" s="85"/>
      <c r="E322" s="84"/>
      <c r="F322" s="85"/>
      <c r="G322" s="84"/>
      <c r="H322" s="85"/>
      <c r="I322" s="84"/>
      <c r="J322" s="85"/>
      <c r="K322" s="84"/>
      <c r="L322" s="85"/>
      <c r="M322" s="84"/>
      <c r="N322" s="85"/>
      <c r="O322" s="52">
        <f t="shared" si="4"/>
        <v>0</v>
      </c>
    </row>
    <row r="323" spans="1:15" ht="25.5" customHeight="1">
      <c r="A323" s="53">
        <v>623</v>
      </c>
      <c r="B323" s="54" t="s">
        <v>625</v>
      </c>
      <c r="C323" s="84"/>
      <c r="D323" s="85"/>
      <c r="E323" s="84"/>
      <c r="F323" s="85"/>
      <c r="G323" s="84"/>
      <c r="H323" s="85"/>
      <c r="I323" s="84"/>
      <c r="J323" s="85"/>
      <c r="K323" s="84"/>
      <c r="L323" s="85"/>
      <c r="M323" s="84"/>
      <c r="N323" s="85"/>
      <c r="O323" s="52">
        <f t="shared" si="4"/>
        <v>0</v>
      </c>
    </row>
    <row r="324" spans="1:15" ht="25.5" customHeight="1">
      <c r="A324" s="53">
        <v>624</v>
      </c>
      <c r="B324" s="54" t="s">
        <v>221</v>
      </c>
      <c r="C324" s="84"/>
      <c r="D324" s="85"/>
      <c r="E324" s="84"/>
      <c r="F324" s="85"/>
      <c r="G324" s="84"/>
      <c r="H324" s="85"/>
      <c r="I324" s="84"/>
      <c r="J324" s="85"/>
      <c r="K324" s="84"/>
      <c r="L324" s="85"/>
      <c r="M324" s="84"/>
      <c r="N324" s="85"/>
      <c r="O324" s="52">
        <f t="shared" si="4"/>
        <v>0</v>
      </c>
    </row>
    <row r="325" spans="1:15" ht="25.5" customHeight="1">
      <c r="A325" s="53">
        <v>625</v>
      </c>
      <c r="B325" s="54" t="s">
        <v>222</v>
      </c>
      <c r="C325" s="84"/>
      <c r="D325" s="85"/>
      <c r="E325" s="84"/>
      <c r="F325" s="85"/>
      <c r="G325" s="84"/>
      <c r="H325" s="85"/>
      <c r="I325" s="84"/>
      <c r="J325" s="85"/>
      <c r="K325" s="84"/>
      <c r="L325" s="85"/>
      <c r="M325" s="84"/>
      <c r="N325" s="85"/>
      <c r="O325" s="52">
        <f t="shared" si="4"/>
        <v>0</v>
      </c>
    </row>
    <row r="326" spans="1:15" ht="25.5" customHeight="1">
      <c r="A326" s="53">
        <v>626</v>
      </c>
      <c r="B326" s="54" t="s">
        <v>223</v>
      </c>
      <c r="C326" s="84"/>
      <c r="D326" s="85"/>
      <c r="E326" s="84"/>
      <c r="F326" s="85"/>
      <c r="G326" s="84"/>
      <c r="H326" s="85"/>
      <c r="I326" s="84"/>
      <c r="J326" s="85"/>
      <c r="K326" s="84"/>
      <c r="L326" s="85"/>
      <c r="M326" s="84"/>
      <c r="N326" s="85"/>
      <c r="O326" s="52">
        <f t="shared" si="4"/>
        <v>0</v>
      </c>
    </row>
    <row r="327" spans="1:15" ht="25.5" customHeight="1">
      <c r="A327" s="53">
        <v>627</v>
      </c>
      <c r="B327" s="54" t="s">
        <v>226</v>
      </c>
      <c r="C327" s="84"/>
      <c r="D327" s="85"/>
      <c r="E327" s="84"/>
      <c r="F327" s="85"/>
      <c r="G327" s="84"/>
      <c r="H327" s="85"/>
      <c r="I327" s="84"/>
      <c r="J327" s="85"/>
      <c r="K327" s="84"/>
      <c r="L327" s="85"/>
      <c r="M327" s="84"/>
      <c r="N327" s="85"/>
      <c r="O327" s="52">
        <f t="shared" si="4"/>
        <v>0</v>
      </c>
    </row>
    <row r="328" spans="1:15" ht="25.5" customHeight="1">
      <c r="A328" s="53">
        <v>629</v>
      </c>
      <c r="B328" s="54" t="s">
        <v>227</v>
      </c>
      <c r="C328" s="84"/>
      <c r="D328" s="85"/>
      <c r="E328" s="84"/>
      <c r="F328" s="85"/>
      <c r="G328" s="84"/>
      <c r="H328" s="85"/>
      <c r="I328" s="84"/>
      <c r="J328" s="85"/>
      <c r="K328" s="84"/>
      <c r="L328" s="85"/>
      <c r="M328" s="84"/>
      <c r="N328" s="85"/>
      <c r="O328" s="52">
        <f t="shared" si="4"/>
        <v>0</v>
      </c>
    </row>
    <row r="329" spans="1:15" ht="25.5" customHeight="1">
      <c r="A329" s="58">
        <v>6300</v>
      </c>
      <c r="B329" s="50" t="s">
        <v>228</v>
      </c>
      <c r="C329" s="51"/>
      <c r="D329" s="62">
        <f>SUM(D330:D331)</f>
        <v>0</v>
      </c>
      <c r="E329" s="51"/>
      <c r="F329" s="62">
        <f>SUM(F330:F331)</f>
        <v>0</v>
      </c>
      <c r="G329" s="51"/>
      <c r="H329" s="62">
        <f>SUM(H330:H331)</f>
        <v>0</v>
      </c>
      <c r="I329" s="51"/>
      <c r="J329" s="62">
        <f>SUM(J330:J331)</f>
        <v>0</v>
      </c>
      <c r="K329" s="51"/>
      <c r="L329" s="62">
        <f>SUM(L330:L331)</f>
        <v>0</v>
      </c>
      <c r="M329" s="51"/>
      <c r="N329" s="62">
        <f>SUM(N330:N331)</f>
        <v>0</v>
      </c>
      <c r="O329" s="52">
        <f t="shared" si="4"/>
        <v>0</v>
      </c>
    </row>
    <row r="330" spans="1:15" ht="25.5" customHeight="1">
      <c r="A330" s="53">
        <v>631</v>
      </c>
      <c r="B330" s="54" t="s">
        <v>626</v>
      </c>
      <c r="C330" s="84"/>
      <c r="D330" s="85"/>
      <c r="E330" s="84"/>
      <c r="F330" s="85"/>
      <c r="G330" s="84"/>
      <c r="H330" s="85"/>
      <c r="I330" s="84"/>
      <c r="J330" s="85"/>
      <c r="K330" s="84"/>
      <c r="L330" s="85"/>
      <c r="M330" s="84"/>
      <c r="N330" s="85"/>
      <c r="O330" s="52">
        <f t="shared" si="4"/>
        <v>0</v>
      </c>
    </row>
    <row r="331" spans="1:15" ht="25.5" customHeight="1">
      <c r="A331" s="53">
        <v>632</v>
      </c>
      <c r="B331" s="54" t="s">
        <v>229</v>
      </c>
      <c r="C331" s="84"/>
      <c r="D331" s="85"/>
      <c r="E331" s="84"/>
      <c r="F331" s="85"/>
      <c r="G331" s="84"/>
      <c r="H331" s="85"/>
      <c r="I331" s="84"/>
      <c r="J331" s="85"/>
      <c r="K331" s="84"/>
      <c r="L331" s="85"/>
      <c r="M331" s="84"/>
      <c r="N331" s="85"/>
      <c r="O331" s="52">
        <f t="shared" si="4"/>
        <v>0</v>
      </c>
    </row>
    <row r="332" spans="1:15" ht="25.5" customHeight="1">
      <c r="A332" s="389">
        <v>7000</v>
      </c>
      <c r="B332" s="393" t="s">
        <v>230</v>
      </c>
      <c r="C332" s="57"/>
      <c r="D332" s="79">
        <f>D333+D336+D346+D353+D363+D373+D376</f>
        <v>0</v>
      </c>
      <c r="E332" s="57"/>
      <c r="F332" s="79">
        <f>F333+F336+F346+F353+F363+F373+F376</f>
        <v>0</v>
      </c>
      <c r="G332" s="57"/>
      <c r="H332" s="79">
        <f>H333+H336+H346+H353+H363+H373+H376</f>
        <v>0</v>
      </c>
      <c r="I332" s="57"/>
      <c r="J332" s="79">
        <f>J333+J336+J346+J353+J363+J373+J376</f>
        <v>0</v>
      </c>
      <c r="K332" s="57"/>
      <c r="L332" s="79">
        <f>L333+L336+L346+L353+L363+L373+L376</f>
        <v>0</v>
      </c>
      <c r="M332" s="57"/>
      <c r="N332" s="79">
        <f>N333+N336+N346+N353+N363+N373+N376</f>
        <v>0</v>
      </c>
      <c r="O332" s="52">
        <f t="shared" si="4"/>
        <v>0</v>
      </c>
    </row>
    <row r="333" spans="1:15" ht="25.5" customHeight="1">
      <c r="A333" s="58">
        <v>7100</v>
      </c>
      <c r="B333" s="50" t="s">
        <v>231</v>
      </c>
      <c r="C333" s="51"/>
      <c r="D333" s="62">
        <f>SUM(D334:D335)</f>
        <v>0</v>
      </c>
      <c r="E333" s="51"/>
      <c r="F333" s="62">
        <f>SUM(F334:F335)</f>
        <v>0</v>
      </c>
      <c r="G333" s="51"/>
      <c r="H333" s="62">
        <f>SUM(H334:H335)</f>
        <v>0</v>
      </c>
      <c r="I333" s="51"/>
      <c r="J333" s="62">
        <f>SUM(J334:J335)</f>
        <v>0</v>
      </c>
      <c r="K333" s="51"/>
      <c r="L333" s="62">
        <f>SUM(L334:L335)</f>
        <v>0</v>
      </c>
      <c r="M333" s="51"/>
      <c r="N333" s="62">
        <f>SUM(N334:N335)</f>
        <v>0</v>
      </c>
      <c r="O333" s="52">
        <f t="shared" si="4"/>
        <v>0</v>
      </c>
    </row>
    <row r="334" spans="1:15" ht="25.5" customHeight="1">
      <c r="A334" s="53">
        <v>711</v>
      </c>
      <c r="B334" s="54" t="s">
        <v>627</v>
      </c>
      <c r="C334" s="84"/>
      <c r="D334" s="85"/>
      <c r="E334" s="378"/>
      <c r="F334" s="379"/>
      <c r="G334" s="378"/>
      <c r="H334" s="379"/>
      <c r="I334" s="378"/>
      <c r="J334" s="379"/>
      <c r="K334" s="378"/>
      <c r="L334" s="379"/>
      <c r="M334" s="84"/>
      <c r="N334" s="85"/>
      <c r="O334" s="52">
        <f t="shared" si="4"/>
        <v>0</v>
      </c>
    </row>
    <row r="335" spans="1:15" ht="25.5" customHeight="1">
      <c r="A335" s="53">
        <v>712</v>
      </c>
      <c r="B335" s="54" t="s">
        <v>628</v>
      </c>
      <c r="C335" s="84"/>
      <c r="D335" s="85"/>
      <c r="E335" s="378"/>
      <c r="F335" s="379"/>
      <c r="G335" s="378"/>
      <c r="H335" s="379"/>
      <c r="I335" s="378"/>
      <c r="J335" s="379"/>
      <c r="K335" s="378"/>
      <c r="L335" s="379"/>
      <c r="M335" s="84"/>
      <c r="N335" s="85"/>
      <c r="O335" s="52">
        <f t="shared" si="4"/>
        <v>0</v>
      </c>
    </row>
    <row r="336" spans="1:15" ht="25.5" customHeight="1">
      <c r="A336" s="58">
        <v>7200</v>
      </c>
      <c r="B336" s="59" t="s">
        <v>1218</v>
      </c>
      <c r="C336" s="60"/>
      <c r="D336" s="62">
        <f>SUM(D337:D345)</f>
        <v>0</v>
      </c>
      <c r="E336" s="60"/>
      <c r="F336" s="62">
        <f>SUM(F337:F345)</f>
        <v>0</v>
      </c>
      <c r="G336" s="60"/>
      <c r="H336" s="62">
        <f>SUM(H337:H345)</f>
        <v>0</v>
      </c>
      <c r="I336" s="60"/>
      <c r="J336" s="62">
        <f>SUM(J337:J345)</f>
        <v>0</v>
      </c>
      <c r="K336" s="60"/>
      <c r="L336" s="62">
        <f>SUM(L337:L345)</f>
        <v>0</v>
      </c>
      <c r="M336" s="60"/>
      <c r="N336" s="62">
        <f>SUM(N337:N345)</f>
        <v>0</v>
      </c>
      <c r="O336" s="52">
        <f t="shared" si="4"/>
        <v>0</v>
      </c>
    </row>
    <row r="337" spans="1:15" ht="25.5" customHeight="1">
      <c r="A337" s="53">
        <v>721</v>
      </c>
      <c r="B337" s="54" t="s">
        <v>629</v>
      </c>
      <c r="C337" s="84"/>
      <c r="D337" s="85"/>
      <c r="E337" s="378"/>
      <c r="F337" s="379"/>
      <c r="G337" s="378"/>
      <c r="H337" s="379"/>
      <c r="I337" s="378"/>
      <c r="J337" s="379"/>
      <c r="K337" s="378"/>
      <c r="L337" s="379"/>
      <c r="M337" s="84"/>
      <c r="N337" s="85"/>
      <c r="O337" s="52">
        <f t="shared" si="4"/>
        <v>0</v>
      </c>
    </row>
    <row r="338" spans="1:15" ht="25.5" customHeight="1">
      <c r="A338" s="53">
        <v>722</v>
      </c>
      <c r="B338" s="54" t="s">
        <v>1211</v>
      </c>
      <c r="C338" s="84"/>
      <c r="D338" s="85"/>
      <c r="E338" s="378"/>
      <c r="F338" s="379"/>
      <c r="G338" s="378"/>
      <c r="H338" s="379"/>
      <c r="I338" s="378"/>
      <c r="J338" s="379"/>
      <c r="K338" s="378"/>
      <c r="L338" s="379"/>
      <c r="M338" s="84"/>
      <c r="N338" s="85"/>
      <c r="O338" s="52">
        <f t="shared" si="4"/>
        <v>0</v>
      </c>
    </row>
    <row r="339" spans="1:15" ht="25.5" customHeight="1">
      <c r="A339" s="53">
        <v>723</v>
      </c>
      <c r="B339" s="54" t="s">
        <v>630</v>
      </c>
      <c r="C339" s="84"/>
      <c r="D339" s="85"/>
      <c r="E339" s="378"/>
      <c r="F339" s="379"/>
      <c r="G339" s="378"/>
      <c r="H339" s="379"/>
      <c r="I339" s="378"/>
      <c r="J339" s="379"/>
      <c r="K339" s="378"/>
      <c r="L339" s="379"/>
      <c r="M339" s="84"/>
      <c r="N339" s="85"/>
      <c r="O339" s="52">
        <f t="shared" si="4"/>
        <v>0</v>
      </c>
    </row>
    <row r="340" spans="1:15" ht="25.5" customHeight="1">
      <c r="A340" s="53">
        <v>724</v>
      </c>
      <c r="B340" s="54" t="s">
        <v>340</v>
      </c>
      <c r="C340" s="84"/>
      <c r="D340" s="85"/>
      <c r="E340" s="378"/>
      <c r="F340" s="379"/>
      <c r="G340" s="378"/>
      <c r="H340" s="379"/>
      <c r="I340" s="378"/>
      <c r="J340" s="379"/>
      <c r="K340" s="378"/>
      <c r="L340" s="379"/>
      <c r="M340" s="84"/>
      <c r="N340" s="85"/>
      <c r="O340" s="52">
        <f t="shared" ref="O340:O403" si="5">D340+F340+H340+J340+L340+N340</f>
        <v>0</v>
      </c>
    </row>
    <row r="341" spans="1:15" ht="25.5" customHeight="1">
      <c r="A341" s="53">
        <v>725</v>
      </c>
      <c r="B341" s="54" t="s">
        <v>631</v>
      </c>
      <c r="C341" s="84"/>
      <c r="D341" s="85"/>
      <c r="E341" s="378"/>
      <c r="F341" s="379"/>
      <c r="G341" s="378"/>
      <c r="H341" s="379"/>
      <c r="I341" s="378"/>
      <c r="J341" s="379"/>
      <c r="K341" s="378"/>
      <c r="L341" s="379"/>
      <c r="M341" s="84"/>
      <c r="N341" s="85"/>
      <c r="O341" s="52">
        <f t="shared" si="5"/>
        <v>0</v>
      </c>
    </row>
    <row r="342" spans="1:15" ht="25.5" customHeight="1">
      <c r="A342" s="53">
        <v>726</v>
      </c>
      <c r="B342" s="54" t="s">
        <v>232</v>
      </c>
      <c r="C342" s="84"/>
      <c r="D342" s="85"/>
      <c r="E342" s="378"/>
      <c r="F342" s="379"/>
      <c r="G342" s="378"/>
      <c r="H342" s="379"/>
      <c r="I342" s="378"/>
      <c r="J342" s="379"/>
      <c r="K342" s="378"/>
      <c r="L342" s="379"/>
      <c r="M342" s="84"/>
      <c r="N342" s="85"/>
      <c r="O342" s="52">
        <f t="shared" si="5"/>
        <v>0</v>
      </c>
    </row>
    <row r="343" spans="1:15" ht="25.5" customHeight="1">
      <c r="A343" s="53">
        <v>727</v>
      </c>
      <c r="B343" s="54" t="s">
        <v>1213</v>
      </c>
      <c r="C343" s="84"/>
      <c r="D343" s="85"/>
      <c r="E343" s="378"/>
      <c r="F343" s="379"/>
      <c r="G343" s="378"/>
      <c r="H343" s="379"/>
      <c r="I343" s="378"/>
      <c r="J343" s="379"/>
      <c r="K343" s="378"/>
      <c r="L343" s="379"/>
      <c r="M343" s="84"/>
      <c r="N343" s="85"/>
      <c r="O343" s="52">
        <f t="shared" si="5"/>
        <v>0</v>
      </c>
    </row>
    <row r="344" spans="1:15" ht="25.5" customHeight="1">
      <c r="A344" s="53">
        <v>728</v>
      </c>
      <c r="B344" s="54" t="s">
        <v>341</v>
      </c>
      <c r="C344" s="84"/>
      <c r="D344" s="85"/>
      <c r="E344" s="378"/>
      <c r="F344" s="379"/>
      <c r="G344" s="378"/>
      <c r="H344" s="379"/>
      <c r="I344" s="378"/>
      <c r="J344" s="379"/>
      <c r="K344" s="378"/>
      <c r="L344" s="379"/>
      <c r="M344" s="84"/>
      <c r="N344" s="85"/>
      <c r="O344" s="52">
        <f t="shared" si="5"/>
        <v>0</v>
      </c>
    </row>
    <row r="345" spans="1:15" ht="25.5" customHeight="1">
      <c r="A345" s="53">
        <v>729</v>
      </c>
      <c r="B345" s="54" t="s">
        <v>233</v>
      </c>
      <c r="C345" s="84"/>
      <c r="D345" s="85"/>
      <c r="E345" s="378"/>
      <c r="F345" s="379"/>
      <c r="G345" s="378"/>
      <c r="H345" s="379"/>
      <c r="I345" s="378"/>
      <c r="J345" s="379"/>
      <c r="K345" s="378"/>
      <c r="L345" s="379"/>
      <c r="M345" s="84"/>
      <c r="N345" s="85"/>
      <c r="O345" s="52">
        <f t="shared" si="5"/>
        <v>0</v>
      </c>
    </row>
    <row r="346" spans="1:15" ht="25.5" customHeight="1">
      <c r="A346" s="58">
        <v>7300</v>
      </c>
      <c r="B346" s="50" t="s">
        <v>1212</v>
      </c>
      <c r="C346" s="51"/>
      <c r="D346" s="62">
        <f>SUM(D347:D352)</f>
        <v>0</v>
      </c>
      <c r="E346" s="51"/>
      <c r="F346" s="62">
        <f>SUM(F347:F352)</f>
        <v>0</v>
      </c>
      <c r="G346" s="51"/>
      <c r="H346" s="62">
        <f>SUM(H347:H352)</f>
        <v>0</v>
      </c>
      <c r="I346" s="51"/>
      <c r="J346" s="62">
        <f>SUM(J347:J352)</f>
        <v>0</v>
      </c>
      <c r="K346" s="51"/>
      <c r="L346" s="62">
        <f>SUM(L347:L352)</f>
        <v>0</v>
      </c>
      <c r="M346" s="51"/>
      <c r="N346" s="62">
        <f>SUM(N347:N352)</f>
        <v>0</v>
      </c>
      <c r="O346" s="52">
        <f t="shared" si="5"/>
        <v>0</v>
      </c>
    </row>
    <row r="347" spans="1:15" ht="25.5" customHeight="1">
      <c r="A347" s="53">
        <v>731</v>
      </c>
      <c r="B347" s="54" t="s">
        <v>234</v>
      </c>
      <c r="C347" s="84"/>
      <c r="D347" s="85"/>
      <c r="E347" s="378"/>
      <c r="F347" s="379"/>
      <c r="G347" s="378"/>
      <c r="H347" s="379"/>
      <c r="I347" s="378"/>
      <c r="J347" s="379"/>
      <c r="K347" s="378"/>
      <c r="L347" s="379"/>
      <c r="M347" s="84"/>
      <c r="N347" s="85"/>
      <c r="O347" s="52">
        <f t="shared" si="5"/>
        <v>0</v>
      </c>
    </row>
    <row r="348" spans="1:15" ht="25.5" customHeight="1">
      <c r="A348" s="53">
        <v>732</v>
      </c>
      <c r="B348" s="54" t="s">
        <v>342</v>
      </c>
      <c r="C348" s="84"/>
      <c r="D348" s="85"/>
      <c r="E348" s="378"/>
      <c r="F348" s="379"/>
      <c r="G348" s="378"/>
      <c r="H348" s="379"/>
      <c r="I348" s="378"/>
      <c r="J348" s="379"/>
      <c r="K348" s="378"/>
      <c r="L348" s="379"/>
      <c r="M348" s="84"/>
      <c r="N348" s="85"/>
      <c r="O348" s="52">
        <f t="shared" si="5"/>
        <v>0</v>
      </c>
    </row>
    <row r="349" spans="1:15" ht="25.5" customHeight="1">
      <c r="A349" s="53">
        <v>733</v>
      </c>
      <c r="B349" s="54" t="s">
        <v>235</v>
      </c>
      <c r="C349" s="84"/>
      <c r="D349" s="85"/>
      <c r="E349" s="378"/>
      <c r="F349" s="379"/>
      <c r="G349" s="378"/>
      <c r="H349" s="379"/>
      <c r="I349" s="378"/>
      <c r="J349" s="379"/>
      <c r="K349" s="378"/>
      <c r="L349" s="379"/>
      <c r="M349" s="84"/>
      <c r="N349" s="85"/>
      <c r="O349" s="52">
        <f t="shared" si="5"/>
        <v>0</v>
      </c>
    </row>
    <row r="350" spans="1:15" ht="25.5" customHeight="1">
      <c r="A350" s="53">
        <v>734</v>
      </c>
      <c r="B350" s="54" t="s">
        <v>343</v>
      </c>
      <c r="C350" s="84"/>
      <c r="D350" s="85"/>
      <c r="E350" s="378"/>
      <c r="F350" s="379"/>
      <c r="G350" s="378"/>
      <c r="H350" s="379"/>
      <c r="I350" s="378"/>
      <c r="J350" s="379"/>
      <c r="K350" s="378"/>
      <c r="L350" s="379"/>
      <c r="M350" s="84"/>
      <c r="N350" s="85"/>
      <c r="O350" s="52">
        <f t="shared" si="5"/>
        <v>0</v>
      </c>
    </row>
    <row r="351" spans="1:15" ht="25.5" customHeight="1">
      <c r="A351" s="53">
        <v>735</v>
      </c>
      <c r="B351" s="54" t="s">
        <v>236</v>
      </c>
      <c r="C351" s="84"/>
      <c r="D351" s="85"/>
      <c r="E351" s="378"/>
      <c r="F351" s="379"/>
      <c r="G351" s="378"/>
      <c r="H351" s="379"/>
      <c r="I351" s="378"/>
      <c r="J351" s="379"/>
      <c r="K351" s="378"/>
      <c r="L351" s="379"/>
      <c r="M351" s="84"/>
      <c r="N351" s="85"/>
      <c r="O351" s="52">
        <f t="shared" si="5"/>
        <v>0</v>
      </c>
    </row>
    <row r="352" spans="1:15" ht="25.5" customHeight="1">
      <c r="A352" s="53">
        <v>739</v>
      </c>
      <c r="B352" s="54" t="s">
        <v>237</v>
      </c>
      <c r="C352" s="84"/>
      <c r="D352" s="85"/>
      <c r="E352" s="378"/>
      <c r="F352" s="379"/>
      <c r="G352" s="378"/>
      <c r="H352" s="379"/>
      <c r="I352" s="378"/>
      <c r="J352" s="379"/>
      <c r="K352" s="378"/>
      <c r="L352" s="379"/>
      <c r="M352" s="84"/>
      <c r="N352" s="85"/>
      <c r="O352" s="52">
        <f t="shared" si="5"/>
        <v>0</v>
      </c>
    </row>
    <row r="353" spans="1:15" ht="25.5" customHeight="1">
      <c r="A353" s="58">
        <v>7400</v>
      </c>
      <c r="B353" s="50" t="s">
        <v>242</v>
      </c>
      <c r="C353" s="51"/>
      <c r="D353" s="62">
        <f>SUM(D354:D362)</f>
        <v>0</v>
      </c>
      <c r="E353" s="51"/>
      <c r="F353" s="62">
        <f>SUM(F354:F362)</f>
        <v>0</v>
      </c>
      <c r="G353" s="51"/>
      <c r="H353" s="62">
        <f>SUM(H354:H362)</f>
        <v>0</v>
      </c>
      <c r="I353" s="51"/>
      <c r="J353" s="62">
        <f>SUM(J354:J362)</f>
        <v>0</v>
      </c>
      <c r="K353" s="51"/>
      <c r="L353" s="62">
        <f>SUM(L354:L362)</f>
        <v>0</v>
      </c>
      <c r="M353" s="51"/>
      <c r="N353" s="62">
        <f>SUM(N354:N362)</f>
        <v>0</v>
      </c>
      <c r="O353" s="52">
        <f t="shared" si="5"/>
        <v>0</v>
      </c>
    </row>
    <row r="354" spans="1:15" ht="25.5" customHeight="1">
      <c r="A354" s="53">
        <v>741</v>
      </c>
      <c r="B354" s="54" t="s">
        <v>632</v>
      </c>
      <c r="C354" s="378"/>
      <c r="D354" s="379"/>
      <c r="E354" s="378"/>
      <c r="F354" s="379"/>
      <c r="G354" s="378"/>
      <c r="H354" s="379"/>
      <c r="I354" s="378"/>
      <c r="J354" s="379"/>
      <c r="K354" s="378"/>
      <c r="L354" s="379"/>
      <c r="M354" s="378"/>
      <c r="N354" s="379"/>
      <c r="O354" s="52">
        <f t="shared" si="5"/>
        <v>0</v>
      </c>
    </row>
    <row r="355" spans="1:15" ht="25.5" customHeight="1">
      <c r="A355" s="53">
        <v>742</v>
      </c>
      <c r="B355" s="54" t="s">
        <v>633</v>
      </c>
      <c r="C355" s="378"/>
      <c r="D355" s="379"/>
      <c r="E355" s="378"/>
      <c r="F355" s="379"/>
      <c r="G355" s="378"/>
      <c r="H355" s="379"/>
      <c r="I355" s="378"/>
      <c r="J355" s="379"/>
      <c r="K355" s="378"/>
      <c r="L355" s="379"/>
      <c r="M355" s="378"/>
      <c r="N355" s="379"/>
      <c r="O355" s="52">
        <f t="shared" si="5"/>
        <v>0</v>
      </c>
    </row>
    <row r="356" spans="1:15" ht="25.5" customHeight="1">
      <c r="A356" s="53">
        <v>743</v>
      </c>
      <c r="B356" s="54" t="s">
        <v>634</v>
      </c>
      <c r="C356" s="378"/>
      <c r="D356" s="379"/>
      <c r="E356" s="378"/>
      <c r="F356" s="379"/>
      <c r="G356" s="378"/>
      <c r="H356" s="379"/>
      <c r="I356" s="378"/>
      <c r="J356" s="379"/>
      <c r="K356" s="378"/>
      <c r="L356" s="379"/>
      <c r="M356" s="378"/>
      <c r="N356" s="379"/>
      <c r="O356" s="52">
        <f t="shared" si="5"/>
        <v>0</v>
      </c>
    </row>
    <row r="357" spans="1:15" ht="25.5" customHeight="1">
      <c r="A357" s="53">
        <v>744</v>
      </c>
      <c r="B357" s="54" t="s">
        <v>344</v>
      </c>
      <c r="C357" s="378"/>
      <c r="D357" s="379"/>
      <c r="E357" s="378"/>
      <c r="F357" s="379"/>
      <c r="G357" s="378"/>
      <c r="H357" s="379"/>
      <c r="I357" s="378"/>
      <c r="J357" s="379"/>
      <c r="K357" s="378"/>
      <c r="L357" s="379"/>
      <c r="M357" s="378"/>
      <c r="N357" s="379"/>
      <c r="O357" s="52">
        <f t="shared" si="5"/>
        <v>0</v>
      </c>
    </row>
    <row r="358" spans="1:15" ht="25.5" customHeight="1">
      <c r="A358" s="53">
        <v>745</v>
      </c>
      <c r="B358" s="54" t="s">
        <v>238</v>
      </c>
      <c r="C358" s="378"/>
      <c r="D358" s="379"/>
      <c r="E358" s="378"/>
      <c r="F358" s="379"/>
      <c r="G358" s="378"/>
      <c r="H358" s="379"/>
      <c r="I358" s="378"/>
      <c r="J358" s="379"/>
      <c r="K358" s="378"/>
      <c r="L358" s="379"/>
      <c r="M358" s="378"/>
      <c r="N358" s="379"/>
      <c r="O358" s="52">
        <f t="shared" si="5"/>
        <v>0</v>
      </c>
    </row>
    <row r="359" spans="1:15" ht="25.5" customHeight="1">
      <c r="A359" s="53">
        <v>746</v>
      </c>
      <c r="B359" s="54" t="s">
        <v>345</v>
      </c>
      <c r="C359" s="378"/>
      <c r="D359" s="379"/>
      <c r="E359" s="378"/>
      <c r="F359" s="379"/>
      <c r="G359" s="378"/>
      <c r="H359" s="379"/>
      <c r="I359" s="378"/>
      <c r="J359" s="379"/>
      <c r="K359" s="378"/>
      <c r="L359" s="379"/>
      <c r="M359" s="378"/>
      <c r="N359" s="379"/>
      <c r="O359" s="52">
        <f t="shared" si="5"/>
        <v>0</v>
      </c>
    </row>
    <row r="360" spans="1:15" ht="25.5" customHeight="1">
      <c r="A360" s="53">
        <v>747</v>
      </c>
      <c r="B360" s="54" t="s">
        <v>1214</v>
      </c>
      <c r="C360" s="378"/>
      <c r="D360" s="379"/>
      <c r="E360" s="378"/>
      <c r="F360" s="379"/>
      <c r="G360" s="378"/>
      <c r="H360" s="379"/>
      <c r="I360" s="378"/>
      <c r="J360" s="379"/>
      <c r="K360" s="378"/>
      <c r="L360" s="379"/>
      <c r="M360" s="378"/>
      <c r="N360" s="379"/>
      <c r="O360" s="52">
        <f t="shared" si="5"/>
        <v>0</v>
      </c>
    </row>
    <row r="361" spans="1:15" ht="25.5" customHeight="1">
      <c r="A361" s="53">
        <v>748</v>
      </c>
      <c r="B361" s="54" t="s">
        <v>239</v>
      </c>
      <c r="C361" s="378"/>
      <c r="D361" s="379"/>
      <c r="E361" s="378"/>
      <c r="F361" s="379"/>
      <c r="G361" s="378"/>
      <c r="H361" s="379"/>
      <c r="I361" s="378"/>
      <c r="J361" s="379"/>
      <c r="K361" s="378"/>
      <c r="L361" s="379"/>
      <c r="M361" s="378"/>
      <c r="N361" s="379"/>
      <c r="O361" s="52">
        <f t="shared" si="5"/>
        <v>0</v>
      </c>
    </row>
    <row r="362" spans="1:15" ht="25.5" customHeight="1">
      <c r="A362" s="53">
        <v>749</v>
      </c>
      <c r="B362" s="54" t="s">
        <v>240</v>
      </c>
      <c r="C362" s="378"/>
      <c r="D362" s="379"/>
      <c r="E362" s="378"/>
      <c r="F362" s="379"/>
      <c r="G362" s="378"/>
      <c r="H362" s="379"/>
      <c r="I362" s="378"/>
      <c r="J362" s="379"/>
      <c r="K362" s="378"/>
      <c r="L362" s="379"/>
      <c r="M362" s="378"/>
      <c r="N362" s="379"/>
      <c r="O362" s="52">
        <f t="shared" si="5"/>
        <v>0</v>
      </c>
    </row>
    <row r="363" spans="1:15" ht="25.5" customHeight="1">
      <c r="A363" s="58">
        <v>7500</v>
      </c>
      <c r="B363" s="50" t="s">
        <v>241</v>
      </c>
      <c r="C363" s="51"/>
      <c r="D363" s="62">
        <f>SUM(D364:D372)</f>
        <v>0</v>
      </c>
      <c r="E363" s="51"/>
      <c r="F363" s="62">
        <f>SUM(F364:F372)</f>
        <v>0</v>
      </c>
      <c r="G363" s="51"/>
      <c r="H363" s="62">
        <f>SUM(H364:H372)</f>
        <v>0</v>
      </c>
      <c r="I363" s="51"/>
      <c r="J363" s="62">
        <f>SUM(J364:J372)</f>
        <v>0</v>
      </c>
      <c r="K363" s="51"/>
      <c r="L363" s="62">
        <f>SUM(L364:L372)</f>
        <v>0</v>
      </c>
      <c r="M363" s="51"/>
      <c r="N363" s="62">
        <f>SUM(N364:N372)</f>
        <v>0</v>
      </c>
      <c r="O363" s="52">
        <f t="shared" si="5"/>
        <v>0</v>
      </c>
    </row>
    <row r="364" spans="1:15" ht="25.5" customHeight="1">
      <c r="A364" s="53">
        <v>751</v>
      </c>
      <c r="B364" s="54" t="s">
        <v>249</v>
      </c>
      <c r="C364" s="378"/>
      <c r="D364" s="379"/>
      <c r="E364" s="378"/>
      <c r="F364" s="379"/>
      <c r="G364" s="378"/>
      <c r="H364" s="379"/>
      <c r="I364" s="378"/>
      <c r="J364" s="379"/>
      <c r="K364" s="378"/>
      <c r="L364" s="379"/>
      <c r="M364" s="378"/>
      <c r="N364" s="379"/>
      <c r="O364" s="52">
        <f t="shared" si="5"/>
        <v>0</v>
      </c>
    </row>
    <row r="365" spans="1:15" ht="25.5" customHeight="1">
      <c r="A365" s="53">
        <v>752</v>
      </c>
      <c r="B365" s="54" t="s">
        <v>243</v>
      </c>
      <c r="C365" s="378"/>
      <c r="D365" s="379"/>
      <c r="E365" s="378"/>
      <c r="F365" s="379"/>
      <c r="G365" s="378"/>
      <c r="H365" s="379"/>
      <c r="I365" s="378"/>
      <c r="J365" s="379"/>
      <c r="K365" s="378"/>
      <c r="L365" s="379"/>
      <c r="M365" s="378"/>
      <c r="N365" s="379"/>
      <c r="O365" s="52">
        <f t="shared" si="5"/>
        <v>0</v>
      </c>
    </row>
    <row r="366" spans="1:15" ht="25.5" customHeight="1">
      <c r="A366" s="53">
        <v>753</v>
      </c>
      <c r="B366" s="54" t="s">
        <v>244</v>
      </c>
      <c r="C366" s="378"/>
      <c r="D366" s="379"/>
      <c r="E366" s="378"/>
      <c r="F366" s="379"/>
      <c r="G366" s="378"/>
      <c r="H366" s="379"/>
      <c r="I366" s="378"/>
      <c r="J366" s="379"/>
      <c r="K366" s="378"/>
      <c r="L366" s="379"/>
      <c r="M366" s="378"/>
      <c r="N366" s="379"/>
      <c r="O366" s="52">
        <f t="shared" si="5"/>
        <v>0</v>
      </c>
    </row>
    <row r="367" spans="1:15" ht="25.5" customHeight="1">
      <c r="A367" s="53">
        <v>754</v>
      </c>
      <c r="B367" s="54" t="s">
        <v>250</v>
      </c>
      <c r="C367" s="84"/>
      <c r="D367" s="85"/>
      <c r="E367" s="378"/>
      <c r="F367" s="379"/>
      <c r="G367" s="378"/>
      <c r="H367" s="379"/>
      <c r="I367" s="378"/>
      <c r="J367" s="379"/>
      <c r="K367" s="378"/>
      <c r="L367" s="379"/>
      <c r="M367" s="84"/>
      <c r="N367" s="85"/>
      <c r="O367" s="52">
        <f t="shared" si="5"/>
        <v>0</v>
      </c>
    </row>
    <row r="368" spans="1:15" ht="25.5" customHeight="1">
      <c r="A368" s="53">
        <v>755</v>
      </c>
      <c r="B368" s="54" t="s">
        <v>245</v>
      </c>
      <c r="C368" s="84"/>
      <c r="D368" s="85"/>
      <c r="E368" s="378"/>
      <c r="F368" s="379"/>
      <c r="G368" s="378"/>
      <c r="H368" s="379"/>
      <c r="I368" s="378"/>
      <c r="J368" s="379"/>
      <c r="K368" s="378"/>
      <c r="L368" s="379"/>
      <c r="M368" s="84"/>
      <c r="N368" s="85"/>
      <c r="O368" s="52">
        <f t="shared" si="5"/>
        <v>0</v>
      </c>
    </row>
    <row r="369" spans="1:15" ht="25.5" customHeight="1">
      <c r="A369" s="53">
        <v>756</v>
      </c>
      <c r="B369" s="54" t="s">
        <v>246</v>
      </c>
      <c r="C369" s="378"/>
      <c r="D369" s="379"/>
      <c r="E369" s="378"/>
      <c r="F369" s="379"/>
      <c r="G369" s="378"/>
      <c r="H369" s="379"/>
      <c r="I369" s="378"/>
      <c r="J369" s="379"/>
      <c r="K369" s="378"/>
      <c r="L369" s="379"/>
      <c r="M369" s="378"/>
      <c r="N369" s="379"/>
      <c r="O369" s="52">
        <f t="shared" si="5"/>
        <v>0</v>
      </c>
    </row>
    <row r="370" spans="1:15" ht="25.5" customHeight="1">
      <c r="A370" s="53">
        <v>757</v>
      </c>
      <c r="B370" s="54" t="s">
        <v>247</v>
      </c>
      <c r="C370" s="378"/>
      <c r="D370" s="379"/>
      <c r="E370" s="378"/>
      <c r="F370" s="379"/>
      <c r="G370" s="378"/>
      <c r="H370" s="379"/>
      <c r="I370" s="378"/>
      <c r="J370" s="379"/>
      <c r="K370" s="378"/>
      <c r="L370" s="379"/>
      <c r="M370" s="378"/>
      <c r="N370" s="379"/>
      <c r="O370" s="52">
        <f t="shared" si="5"/>
        <v>0</v>
      </c>
    </row>
    <row r="371" spans="1:15" ht="25.5" customHeight="1">
      <c r="A371" s="53">
        <v>758</v>
      </c>
      <c r="B371" s="54" t="s">
        <v>248</v>
      </c>
      <c r="C371" s="84"/>
      <c r="D371" s="85"/>
      <c r="E371" s="378"/>
      <c r="F371" s="379"/>
      <c r="G371" s="378"/>
      <c r="H371" s="379"/>
      <c r="I371" s="378"/>
      <c r="J371" s="379"/>
      <c r="K371" s="378"/>
      <c r="L371" s="379"/>
      <c r="M371" s="84"/>
      <c r="N371" s="85"/>
      <c r="O371" s="52">
        <f t="shared" si="5"/>
        <v>0</v>
      </c>
    </row>
    <row r="372" spans="1:15" ht="25.5" customHeight="1">
      <c r="A372" s="53">
        <v>759</v>
      </c>
      <c r="B372" s="54" t="s">
        <v>251</v>
      </c>
      <c r="C372" s="84"/>
      <c r="D372" s="85"/>
      <c r="E372" s="378"/>
      <c r="F372" s="379"/>
      <c r="G372" s="378"/>
      <c r="H372" s="379"/>
      <c r="I372" s="378"/>
      <c r="J372" s="379"/>
      <c r="K372" s="378"/>
      <c r="L372" s="379"/>
      <c r="M372" s="84"/>
      <c r="N372" s="85"/>
      <c r="O372" s="52">
        <f t="shared" si="5"/>
        <v>0</v>
      </c>
    </row>
    <row r="373" spans="1:15" ht="25.5" customHeight="1">
      <c r="A373" s="58">
        <v>7600</v>
      </c>
      <c r="B373" s="50" t="s">
        <v>252</v>
      </c>
      <c r="C373" s="51"/>
      <c r="D373" s="62">
        <f>SUM(D374:D375)</f>
        <v>0</v>
      </c>
      <c r="E373" s="51"/>
      <c r="F373" s="62">
        <f>SUM(F374:F375)</f>
        <v>0</v>
      </c>
      <c r="G373" s="51"/>
      <c r="H373" s="62">
        <f>SUM(H374:H375)</f>
        <v>0</v>
      </c>
      <c r="I373" s="51"/>
      <c r="J373" s="62">
        <f>SUM(J374:J375)</f>
        <v>0</v>
      </c>
      <c r="K373" s="51"/>
      <c r="L373" s="62">
        <f>SUM(L374:L375)</f>
        <v>0</v>
      </c>
      <c r="M373" s="51"/>
      <c r="N373" s="62">
        <f>SUM(N374:N375)</f>
        <v>0</v>
      </c>
      <c r="O373" s="52">
        <f t="shared" si="5"/>
        <v>0</v>
      </c>
    </row>
    <row r="374" spans="1:15" ht="25.5" customHeight="1">
      <c r="A374" s="53">
        <v>761</v>
      </c>
      <c r="B374" s="54" t="s">
        <v>346</v>
      </c>
      <c r="C374" s="378"/>
      <c r="D374" s="379"/>
      <c r="E374" s="378"/>
      <c r="F374" s="379"/>
      <c r="G374" s="378"/>
      <c r="H374" s="379"/>
      <c r="I374" s="378"/>
      <c r="J374" s="379"/>
      <c r="K374" s="378"/>
      <c r="L374" s="379"/>
      <c r="M374" s="378"/>
      <c r="N374" s="379"/>
      <c r="O374" s="52">
        <f t="shared" si="5"/>
        <v>0</v>
      </c>
    </row>
    <row r="375" spans="1:15" ht="25.5" customHeight="1">
      <c r="A375" s="53">
        <v>762</v>
      </c>
      <c r="B375" s="54" t="s">
        <v>253</v>
      </c>
      <c r="C375" s="378"/>
      <c r="D375" s="379"/>
      <c r="E375" s="378"/>
      <c r="F375" s="379"/>
      <c r="G375" s="378"/>
      <c r="H375" s="379"/>
      <c r="I375" s="378"/>
      <c r="J375" s="379"/>
      <c r="K375" s="378"/>
      <c r="L375" s="379"/>
      <c r="M375" s="378"/>
      <c r="N375" s="379"/>
      <c r="O375" s="52">
        <f t="shared" si="5"/>
        <v>0</v>
      </c>
    </row>
    <row r="376" spans="1:15" ht="25.5" customHeight="1">
      <c r="A376" s="58">
        <v>7900</v>
      </c>
      <c r="B376" s="50" t="s">
        <v>254</v>
      </c>
      <c r="C376" s="51"/>
      <c r="D376" s="62">
        <f>SUM(D377:D379)</f>
        <v>0</v>
      </c>
      <c r="E376" s="51"/>
      <c r="F376" s="62">
        <f>SUM(F377:F379)</f>
        <v>0</v>
      </c>
      <c r="G376" s="51"/>
      <c r="H376" s="62">
        <f>SUM(H377:H379)</f>
        <v>0</v>
      </c>
      <c r="I376" s="51"/>
      <c r="J376" s="62">
        <f>SUM(J377:J379)</f>
        <v>0</v>
      </c>
      <c r="K376" s="51"/>
      <c r="L376" s="62">
        <f>SUM(L377:L379)</f>
        <v>0</v>
      </c>
      <c r="M376" s="51"/>
      <c r="N376" s="62">
        <f>SUM(N377:N379)</f>
        <v>0</v>
      </c>
      <c r="O376" s="52">
        <f t="shared" si="5"/>
        <v>0</v>
      </c>
    </row>
    <row r="377" spans="1:15" ht="25.5" customHeight="1">
      <c r="A377" s="53">
        <v>791</v>
      </c>
      <c r="B377" s="54" t="s">
        <v>255</v>
      </c>
      <c r="C377" s="84"/>
      <c r="D377" s="85"/>
      <c r="E377" s="378"/>
      <c r="F377" s="379"/>
      <c r="G377" s="84"/>
      <c r="H377" s="85"/>
      <c r="I377" s="84"/>
      <c r="J377" s="85"/>
      <c r="K377" s="378"/>
      <c r="L377" s="379"/>
      <c r="M377" s="84"/>
      <c r="N377" s="85"/>
      <c r="O377" s="52">
        <f t="shared" si="5"/>
        <v>0</v>
      </c>
    </row>
    <row r="378" spans="1:15" ht="25.5" customHeight="1">
      <c r="A378" s="53">
        <v>792</v>
      </c>
      <c r="B378" s="54" t="s">
        <v>256</v>
      </c>
      <c r="C378" s="84"/>
      <c r="D378" s="85"/>
      <c r="E378" s="378"/>
      <c r="F378" s="379"/>
      <c r="G378" s="84"/>
      <c r="H378" s="85"/>
      <c r="I378" s="84"/>
      <c r="J378" s="85"/>
      <c r="K378" s="378"/>
      <c r="L378" s="379"/>
      <c r="M378" s="84"/>
      <c r="N378" s="85"/>
      <c r="O378" s="52">
        <f t="shared" si="5"/>
        <v>0</v>
      </c>
    </row>
    <row r="379" spans="1:15" ht="25.5" customHeight="1">
      <c r="A379" s="53">
        <v>799</v>
      </c>
      <c r="B379" s="54" t="s">
        <v>257</v>
      </c>
      <c r="C379" s="84"/>
      <c r="D379" s="85"/>
      <c r="E379" s="378"/>
      <c r="F379" s="379"/>
      <c r="G379" s="84"/>
      <c r="H379" s="85"/>
      <c r="I379" s="84"/>
      <c r="J379" s="85"/>
      <c r="K379" s="378"/>
      <c r="L379" s="379"/>
      <c r="M379" s="84"/>
      <c r="N379" s="85"/>
      <c r="O379" s="52">
        <f t="shared" si="5"/>
        <v>0</v>
      </c>
    </row>
    <row r="380" spans="1:15" ht="25.5" customHeight="1">
      <c r="A380" s="389">
        <v>8000</v>
      </c>
      <c r="B380" s="56" t="s">
        <v>258</v>
      </c>
      <c r="C380" s="57"/>
      <c r="D380" s="79">
        <f>D381+D388+D394</f>
        <v>0</v>
      </c>
      <c r="E380" s="57"/>
      <c r="F380" s="79">
        <f>F381+F388+F394</f>
        <v>0</v>
      </c>
      <c r="G380" s="57"/>
      <c r="H380" s="79">
        <f>H381+H388+H394</f>
        <v>0</v>
      </c>
      <c r="I380" s="57"/>
      <c r="J380" s="79">
        <f>J381+J388+J394</f>
        <v>0</v>
      </c>
      <c r="K380" s="57"/>
      <c r="L380" s="79">
        <f>L381+L388+L394</f>
        <v>0</v>
      </c>
      <c r="M380" s="57"/>
      <c r="N380" s="79">
        <f>N381+N388+N394</f>
        <v>0</v>
      </c>
      <c r="O380" s="52">
        <f t="shared" si="5"/>
        <v>0</v>
      </c>
    </row>
    <row r="381" spans="1:15" ht="25.5" customHeight="1">
      <c r="A381" s="58">
        <v>8100</v>
      </c>
      <c r="B381" s="50" t="s">
        <v>259</v>
      </c>
      <c r="C381" s="51"/>
      <c r="D381" s="62">
        <f>SUM(D382:D387)</f>
        <v>0</v>
      </c>
      <c r="E381" s="51"/>
      <c r="F381" s="62">
        <f>SUM(F382:F387)</f>
        <v>0</v>
      </c>
      <c r="G381" s="51"/>
      <c r="H381" s="62">
        <f>SUM(H382:H387)</f>
        <v>0</v>
      </c>
      <c r="I381" s="51"/>
      <c r="J381" s="62">
        <f>SUM(J382:J387)</f>
        <v>0</v>
      </c>
      <c r="K381" s="51"/>
      <c r="L381" s="62">
        <f>SUM(L382:L387)</f>
        <v>0</v>
      </c>
      <c r="M381" s="51"/>
      <c r="N381" s="62">
        <f>SUM(N382:N387)</f>
        <v>0</v>
      </c>
      <c r="O381" s="52">
        <f t="shared" si="5"/>
        <v>0</v>
      </c>
    </row>
    <row r="382" spans="1:15" ht="25.5" customHeight="1">
      <c r="A382" s="53">
        <v>811</v>
      </c>
      <c r="B382" s="54" t="s">
        <v>306</v>
      </c>
      <c r="C382" s="378"/>
      <c r="D382" s="379"/>
      <c r="E382" s="378"/>
      <c r="F382" s="379"/>
      <c r="G382" s="378"/>
      <c r="H382" s="379"/>
      <c r="I382" s="378"/>
      <c r="J382" s="379"/>
      <c r="K382" s="378"/>
      <c r="L382" s="379"/>
      <c r="M382" s="378"/>
      <c r="N382" s="379"/>
      <c r="O382" s="52">
        <f t="shared" si="5"/>
        <v>0</v>
      </c>
    </row>
    <row r="383" spans="1:15" ht="25.5" customHeight="1">
      <c r="A383" s="53">
        <v>812</v>
      </c>
      <c r="B383" s="54" t="s">
        <v>260</v>
      </c>
      <c r="C383" s="378"/>
      <c r="D383" s="379"/>
      <c r="E383" s="378"/>
      <c r="F383" s="379"/>
      <c r="G383" s="378"/>
      <c r="H383" s="379"/>
      <c r="I383" s="378"/>
      <c r="J383" s="379"/>
      <c r="K383" s="378"/>
      <c r="L383" s="379"/>
      <c r="M383" s="378"/>
      <c r="N383" s="379"/>
      <c r="O383" s="52">
        <f t="shared" si="5"/>
        <v>0</v>
      </c>
    </row>
    <row r="384" spans="1:15" ht="25.5" customHeight="1">
      <c r="A384" s="53">
        <v>813</v>
      </c>
      <c r="B384" s="54" t="s">
        <v>261</v>
      </c>
      <c r="C384" s="378"/>
      <c r="D384" s="379"/>
      <c r="E384" s="378"/>
      <c r="F384" s="379"/>
      <c r="G384" s="378"/>
      <c r="H384" s="379"/>
      <c r="I384" s="378"/>
      <c r="J384" s="379"/>
      <c r="K384" s="378"/>
      <c r="L384" s="379"/>
      <c r="M384" s="378"/>
      <c r="N384" s="379"/>
      <c r="O384" s="52">
        <f t="shared" si="5"/>
        <v>0</v>
      </c>
    </row>
    <row r="385" spans="1:15" ht="25.5" customHeight="1">
      <c r="A385" s="53">
        <v>814</v>
      </c>
      <c r="B385" s="54" t="s">
        <v>262</v>
      </c>
      <c r="C385" s="378"/>
      <c r="D385" s="379"/>
      <c r="E385" s="378"/>
      <c r="F385" s="379"/>
      <c r="G385" s="378"/>
      <c r="H385" s="379"/>
      <c r="I385" s="378"/>
      <c r="J385" s="379"/>
      <c r="K385" s="378"/>
      <c r="L385" s="379"/>
      <c r="M385" s="378"/>
      <c r="N385" s="379"/>
      <c r="O385" s="52">
        <f t="shared" si="5"/>
        <v>0</v>
      </c>
    </row>
    <row r="386" spans="1:15" ht="25.5" customHeight="1">
      <c r="A386" s="53">
        <v>815</v>
      </c>
      <c r="B386" s="54" t="s">
        <v>263</v>
      </c>
      <c r="C386" s="378"/>
      <c r="D386" s="379"/>
      <c r="E386" s="378"/>
      <c r="F386" s="379"/>
      <c r="G386" s="378"/>
      <c r="H386" s="379"/>
      <c r="I386" s="378"/>
      <c r="J386" s="379"/>
      <c r="K386" s="378"/>
      <c r="L386" s="379"/>
      <c r="M386" s="378"/>
      <c r="N386" s="379"/>
      <c r="O386" s="52">
        <f t="shared" si="5"/>
        <v>0</v>
      </c>
    </row>
    <row r="387" spans="1:15" ht="25.5" customHeight="1">
      <c r="A387" s="53">
        <v>816</v>
      </c>
      <c r="B387" s="54" t="s">
        <v>264</v>
      </c>
      <c r="C387" s="378"/>
      <c r="D387" s="379"/>
      <c r="E387" s="378"/>
      <c r="F387" s="379"/>
      <c r="G387" s="378"/>
      <c r="H387" s="379"/>
      <c r="I387" s="378"/>
      <c r="J387" s="379"/>
      <c r="K387" s="378"/>
      <c r="L387" s="379"/>
      <c r="M387" s="378"/>
      <c r="N387" s="379"/>
      <c r="O387" s="52">
        <f t="shared" si="5"/>
        <v>0</v>
      </c>
    </row>
    <row r="388" spans="1:15" ht="25.5" customHeight="1">
      <c r="A388" s="58">
        <v>8300</v>
      </c>
      <c r="B388" s="50" t="s">
        <v>265</v>
      </c>
      <c r="C388" s="51"/>
      <c r="D388" s="62">
        <f>SUM(D389:D393)</f>
        <v>0</v>
      </c>
      <c r="E388" s="51"/>
      <c r="F388" s="62">
        <f>SUM(F389:F393)</f>
        <v>0</v>
      </c>
      <c r="G388" s="51"/>
      <c r="H388" s="62">
        <f>SUM(H389:H393)</f>
        <v>0</v>
      </c>
      <c r="I388" s="51"/>
      <c r="J388" s="62">
        <f>SUM(J389:J393)</f>
        <v>0</v>
      </c>
      <c r="K388" s="51"/>
      <c r="L388" s="62">
        <f>SUM(L389:L393)</f>
        <v>0</v>
      </c>
      <c r="M388" s="51"/>
      <c r="N388" s="62">
        <f>SUM(N389:N393)</f>
        <v>0</v>
      </c>
      <c r="O388" s="52">
        <f t="shared" si="5"/>
        <v>0</v>
      </c>
    </row>
    <row r="389" spans="1:15" ht="25.5" customHeight="1">
      <c r="A389" s="53">
        <v>831</v>
      </c>
      <c r="B389" s="54" t="s">
        <v>266</v>
      </c>
      <c r="C389" s="378"/>
      <c r="D389" s="379"/>
      <c r="E389" s="378"/>
      <c r="F389" s="379"/>
      <c r="G389" s="378"/>
      <c r="H389" s="379"/>
      <c r="I389" s="378"/>
      <c r="J389" s="379"/>
      <c r="K389" s="378"/>
      <c r="L389" s="379"/>
      <c r="M389" s="378"/>
      <c r="N389" s="379"/>
      <c r="O389" s="52">
        <f t="shared" si="5"/>
        <v>0</v>
      </c>
    </row>
    <row r="390" spans="1:15" ht="25.5" customHeight="1">
      <c r="A390" s="53">
        <v>832</v>
      </c>
      <c r="B390" s="54" t="s">
        <v>267</v>
      </c>
      <c r="C390" s="378"/>
      <c r="D390" s="379"/>
      <c r="E390" s="378"/>
      <c r="F390" s="379"/>
      <c r="G390" s="378"/>
      <c r="H390" s="379"/>
      <c r="I390" s="378"/>
      <c r="J390" s="379"/>
      <c r="K390" s="378"/>
      <c r="L390" s="379"/>
      <c r="M390" s="378"/>
      <c r="N390" s="379"/>
      <c r="O390" s="52">
        <f t="shared" si="5"/>
        <v>0</v>
      </c>
    </row>
    <row r="391" spans="1:15" ht="25.5" customHeight="1">
      <c r="A391" s="53">
        <v>833</v>
      </c>
      <c r="B391" s="54" t="s">
        <v>268</v>
      </c>
      <c r="C391" s="378"/>
      <c r="D391" s="379"/>
      <c r="E391" s="378"/>
      <c r="F391" s="379"/>
      <c r="G391" s="378"/>
      <c r="H391" s="379"/>
      <c r="I391" s="378"/>
      <c r="J391" s="379"/>
      <c r="K391" s="378"/>
      <c r="L391" s="379"/>
      <c r="M391" s="378"/>
      <c r="N391" s="379"/>
      <c r="O391" s="52">
        <f t="shared" si="5"/>
        <v>0</v>
      </c>
    </row>
    <row r="392" spans="1:15" ht="25.5" customHeight="1">
      <c r="A392" s="53">
        <v>834</v>
      </c>
      <c r="B392" s="54" t="s">
        <v>269</v>
      </c>
      <c r="C392" s="378"/>
      <c r="D392" s="379"/>
      <c r="E392" s="378"/>
      <c r="F392" s="379"/>
      <c r="G392" s="378"/>
      <c r="H392" s="379"/>
      <c r="I392" s="378"/>
      <c r="J392" s="379"/>
      <c r="K392" s="378"/>
      <c r="L392" s="379"/>
      <c r="M392" s="378"/>
      <c r="N392" s="379"/>
      <c r="O392" s="52">
        <f t="shared" si="5"/>
        <v>0</v>
      </c>
    </row>
    <row r="393" spans="1:15" ht="25.5" customHeight="1">
      <c r="A393" s="53">
        <v>835</v>
      </c>
      <c r="B393" s="54" t="s">
        <v>610</v>
      </c>
      <c r="C393" s="378"/>
      <c r="D393" s="379"/>
      <c r="E393" s="378"/>
      <c r="F393" s="379"/>
      <c r="G393" s="378"/>
      <c r="H393" s="379"/>
      <c r="I393" s="378"/>
      <c r="J393" s="379"/>
      <c r="K393" s="378"/>
      <c r="L393" s="379"/>
      <c r="M393" s="378"/>
      <c r="N393" s="379"/>
      <c r="O393" s="52">
        <f t="shared" si="5"/>
        <v>0</v>
      </c>
    </row>
    <row r="394" spans="1:15" ht="25.5" customHeight="1">
      <c r="A394" s="58">
        <v>8500</v>
      </c>
      <c r="B394" s="50" t="s">
        <v>270</v>
      </c>
      <c r="C394" s="51"/>
      <c r="D394" s="62">
        <f>SUM(D395:D397)</f>
        <v>0</v>
      </c>
      <c r="E394" s="51"/>
      <c r="F394" s="62">
        <f>SUM(F395:F397)</f>
        <v>0</v>
      </c>
      <c r="G394" s="51"/>
      <c r="H394" s="62">
        <f>SUM(H395:H397)</f>
        <v>0</v>
      </c>
      <c r="I394" s="51"/>
      <c r="J394" s="62">
        <f>SUM(J395:J397)</f>
        <v>0</v>
      </c>
      <c r="K394" s="51"/>
      <c r="L394" s="62">
        <f>SUM(L395:L397)</f>
        <v>0</v>
      </c>
      <c r="M394" s="51"/>
      <c r="N394" s="62">
        <f>SUM(N395:N397)</f>
        <v>0</v>
      </c>
      <c r="O394" s="52">
        <f t="shared" si="5"/>
        <v>0</v>
      </c>
    </row>
    <row r="395" spans="1:15" ht="25.5" customHeight="1">
      <c r="A395" s="53">
        <v>851</v>
      </c>
      <c r="B395" s="54" t="s">
        <v>271</v>
      </c>
      <c r="C395" s="378"/>
      <c r="D395" s="379"/>
      <c r="E395" s="378"/>
      <c r="F395" s="379"/>
      <c r="G395" s="378"/>
      <c r="H395" s="379"/>
      <c r="I395" s="378"/>
      <c r="J395" s="379"/>
      <c r="K395" s="378"/>
      <c r="L395" s="379"/>
      <c r="M395" s="378"/>
      <c r="N395" s="379"/>
      <c r="O395" s="52">
        <f t="shared" si="5"/>
        <v>0</v>
      </c>
    </row>
    <row r="396" spans="1:15" ht="25.5" customHeight="1">
      <c r="A396" s="53">
        <v>852</v>
      </c>
      <c r="B396" s="54" t="s">
        <v>272</v>
      </c>
      <c r="C396" s="378"/>
      <c r="D396" s="379"/>
      <c r="E396" s="378"/>
      <c r="F396" s="379"/>
      <c r="G396" s="378"/>
      <c r="H396" s="379"/>
      <c r="I396" s="378"/>
      <c r="J396" s="379"/>
      <c r="K396" s="378"/>
      <c r="L396" s="379"/>
      <c r="M396" s="378"/>
      <c r="N396" s="379"/>
      <c r="O396" s="52">
        <f t="shared" si="5"/>
        <v>0</v>
      </c>
    </row>
    <row r="397" spans="1:15" ht="25.5" customHeight="1">
      <c r="A397" s="53">
        <v>853</v>
      </c>
      <c r="B397" s="54" t="s">
        <v>1386</v>
      </c>
      <c r="C397" s="378"/>
      <c r="D397" s="379"/>
      <c r="E397" s="378"/>
      <c r="F397" s="379"/>
      <c r="G397" s="378"/>
      <c r="H397" s="379"/>
      <c r="I397" s="378"/>
      <c r="J397" s="379"/>
      <c r="K397" s="378"/>
      <c r="L397" s="379"/>
      <c r="M397" s="378"/>
      <c r="N397" s="379"/>
      <c r="O397" s="52">
        <f t="shared" si="5"/>
        <v>0</v>
      </c>
    </row>
    <row r="398" spans="1:15" ht="25.5" customHeight="1">
      <c r="A398" s="389">
        <v>9000</v>
      </c>
      <c r="B398" s="393" t="s">
        <v>311</v>
      </c>
      <c r="C398" s="57"/>
      <c r="D398" s="79">
        <f>D399+D408+D417+D420+D423+D425+D428</f>
        <v>0</v>
      </c>
      <c r="E398" s="57"/>
      <c r="F398" s="79">
        <f>F399+F408+F417+F420+F423+F425+F428</f>
        <v>0</v>
      </c>
      <c r="G398" s="57"/>
      <c r="H398" s="79">
        <f>H399+H408+H417+H420+H423+H425+H428</f>
        <v>0</v>
      </c>
      <c r="I398" s="57"/>
      <c r="J398" s="79">
        <f>J399+J408+J417+J420+J423+J425+J428</f>
        <v>0</v>
      </c>
      <c r="K398" s="57"/>
      <c r="L398" s="79">
        <f>L399+L408+L417+L420+L423+L425+L428</f>
        <v>0</v>
      </c>
      <c r="M398" s="57"/>
      <c r="N398" s="79">
        <f>N399+N408+N417+N420+N423+N425+N428</f>
        <v>0</v>
      </c>
      <c r="O398" s="52">
        <f t="shared" si="5"/>
        <v>0</v>
      </c>
    </row>
    <row r="399" spans="1:15" ht="25.5" customHeight="1">
      <c r="A399" s="390">
        <v>9100</v>
      </c>
      <c r="B399" s="386" t="s">
        <v>1287</v>
      </c>
      <c r="C399" s="51"/>
      <c r="D399" s="62">
        <f>SUM(D400:D407)</f>
        <v>0</v>
      </c>
      <c r="E399" s="51"/>
      <c r="F399" s="62">
        <f>SUM(F400:F407)</f>
        <v>0</v>
      </c>
      <c r="G399" s="51"/>
      <c r="H399" s="62">
        <f>SUM(H400:H407)</f>
        <v>0</v>
      </c>
      <c r="I399" s="51"/>
      <c r="J399" s="62">
        <f>SUM(J400:J407)</f>
        <v>0</v>
      </c>
      <c r="K399" s="51"/>
      <c r="L399" s="62">
        <f>SUM(L400:L407)</f>
        <v>0</v>
      </c>
      <c r="M399" s="51"/>
      <c r="N399" s="62">
        <f>SUM(N400:N407)</f>
        <v>0</v>
      </c>
      <c r="O399" s="52">
        <f t="shared" si="5"/>
        <v>0</v>
      </c>
    </row>
    <row r="400" spans="1:15" ht="25.5" customHeight="1">
      <c r="A400" s="53">
        <v>911</v>
      </c>
      <c r="B400" s="54" t="s">
        <v>273</v>
      </c>
      <c r="C400" s="84"/>
      <c r="D400" s="85"/>
      <c r="E400" s="84"/>
      <c r="F400" s="85"/>
      <c r="G400" s="378"/>
      <c r="H400" s="379"/>
      <c r="I400" s="378"/>
      <c r="J400" s="379"/>
      <c r="K400" s="84"/>
      <c r="L400" s="85"/>
      <c r="M400" s="84"/>
      <c r="N400" s="85"/>
      <c r="O400" s="52">
        <f t="shared" si="5"/>
        <v>0</v>
      </c>
    </row>
    <row r="401" spans="1:15" ht="25.5" customHeight="1">
      <c r="A401" s="53">
        <v>912</v>
      </c>
      <c r="B401" s="54" t="s">
        <v>347</v>
      </c>
      <c r="C401" s="84"/>
      <c r="D401" s="85"/>
      <c r="E401" s="84"/>
      <c r="F401" s="85"/>
      <c r="G401" s="378"/>
      <c r="H401" s="379"/>
      <c r="I401" s="378"/>
      <c r="J401" s="379"/>
      <c r="K401" s="84"/>
      <c r="L401" s="85"/>
      <c r="M401" s="84"/>
      <c r="N401" s="85"/>
      <c r="O401" s="52">
        <f t="shared" si="5"/>
        <v>0</v>
      </c>
    </row>
    <row r="402" spans="1:15" ht="25.5" customHeight="1">
      <c r="A402" s="53">
        <v>913</v>
      </c>
      <c r="B402" s="54" t="s">
        <v>274</v>
      </c>
      <c r="C402" s="378"/>
      <c r="D402" s="379"/>
      <c r="E402" s="378"/>
      <c r="F402" s="379"/>
      <c r="G402" s="378"/>
      <c r="H402" s="379"/>
      <c r="I402" s="378"/>
      <c r="J402" s="379"/>
      <c r="K402" s="378"/>
      <c r="L402" s="379"/>
      <c r="M402" s="378"/>
      <c r="N402" s="379"/>
      <c r="O402" s="52">
        <f t="shared" si="5"/>
        <v>0</v>
      </c>
    </row>
    <row r="403" spans="1:15" ht="25.5" customHeight="1">
      <c r="A403" s="53">
        <v>914</v>
      </c>
      <c r="B403" s="54" t="s">
        <v>275</v>
      </c>
      <c r="C403" s="378"/>
      <c r="D403" s="379"/>
      <c r="E403" s="378"/>
      <c r="F403" s="379"/>
      <c r="G403" s="378"/>
      <c r="H403" s="379"/>
      <c r="I403" s="378"/>
      <c r="J403" s="379"/>
      <c r="K403" s="378"/>
      <c r="L403" s="379"/>
      <c r="M403" s="378"/>
      <c r="N403" s="379"/>
      <c r="O403" s="52">
        <f t="shared" si="5"/>
        <v>0</v>
      </c>
    </row>
    <row r="404" spans="1:15" ht="25.5" customHeight="1">
      <c r="A404" s="53">
        <v>915</v>
      </c>
      <c r="B404" s="54" t="s">
        <v>276</v>
      </c>
      <c r="C404" s="378"/>
      <c r="D404" s="379"/>
      <c r="E404" s="378"/>
      <c r="F404" s="379"/>
      <c r="G404" s="378"/>
      <c r="H404" s="379"/>
      <c r="I404" s="378"/>
      <c r="J404" s="379"/>
      <c r="K404" s="378"/>
      <c r="L404" s="379"/>
      <c r="M404" s="378"/>
      <c r="N404" s="379"/>
      <c r="O404" s="52">
        <f t="shared" ref="O404:O429" si="6">D404+F404+H404+J404+L404+N404</f>
        <v>0</v>
      </c>
    </row>
    <row r="405" spans="1:15" ht="25.5" customHeight="1">
      <c r="A405" s="53">
        <v>916</v>
      </c>
      <c r="B405" s="54" t="s">
        <v>277</v>
      </c>
      <c r="C405" s="378"/>
      <c r="D405" s="379"/>
      <c r="E405" s="378"/>
      <c r="F405" s="379"/>
      <c r="G405" s="378"/>
      <c r="H405" s="379"/>
      <c r="I405" s="378"/>
      <c r="J405" s="379"/>
      <c r="K405" s="378"/>
      <c r="L405" s="379"/>
      <c r="M405" s="378"/>
      <c r="N405" s="379"/>
      <c r="O405" s="52">
        <f t="shared" si="6"/>
        <v>0</v>
      </c>
    </row>
    <row r="406" spans="1:15" ht="25.5" customHeight="1">
      <c r="A406" s="53">
        <v>917</v>
      </c>
      <c r="B406" s="54" t="s">
        <v>348</v>
      </c>
      <c r="C406" s="378"/>
      <c r="D406" s="379"/>
      <c r="E406" s="378"/>
      <c r="F406" s="379"/>
      <c r="G406" s="378"/>
      <c r="H406" s="379"/>
      <c r="I406" s="378"/>
      <c r="J406" s="379"/>
      <c r="K406" s="378"/>
      <c r="L406" s="379"/>
      <c r="M406" s="378"/>
      <c r="N406" s="379"/>
      <c r="O406" s="52">
        <f t="shared" si="6"/>
        <v>0</v>
      </c>
    </row>
    <row r="407" spans="1:15" ht="25.5" customHeight="1">
      <c r="A407" s="53">
        <v>918</v>
      </c>
      <c r="B407" s="54" t="s">
        <v>278</v>
      </c>
      <c r="C407" s="378"/>
      <c r="D407" s="379"/>
      <c r="E407" s="378"/>
      <c r="F407" s="379"/>
      <c r="G407" s="378"/>
      <c r="H407" s="379"/>
      <c r="I407" s="378"/>
      <c r="J407" s="379"/>
      <c r="K407" s="378"/>
      <c r="L407" s="379"/>
      <c r="M407" s="378"/>
      <c r="N407" s="379"/>
      <c r="O407" s="52">
        <f t="shared" si="6"/>
        <v>0</v>
      </c>
    </row>
    <row r="408" spans="1:15" ht="25.5" customHeight="1">
      <c r="A408" s="58">
        <v>9200</v>
      </c>
      <c r="B408" s="50" t="s">
        <v>1217</v>
      </c>
      <c r="C408" s="51"/>
      <c r="D408" s="62">
        <f>SUM(D409:D416)</f>
        <v>0</v>
      </c>
      <c r="E408" s="51"/>
      <c r="F408" s="62">
        <f>SUM(F409:F416)</f>
        <v>0</v>
      </c>
      <c r="G408" s="51"/>
      <c r="H408" s="62">
        <f>SUM(H409:H416)</f>
        <v>0</v>
      </c>
      <c r="I408" s="51"/>
      <c r="J408" s="62">
        <f>SUM(J409:J416)</f>
        <v>0</v>
      </c>
      <c r="K408" s="51"/>
      <c r="L408" s="62">
        <f>SUM(L409:L416)</f>
        <v>0</v>
      </c>
      <c r="M408" s="51"/>
      <c r="N408" s="62">
        <f>SUM(N409:N416)</f>
        <v>0</v>
      </c>
      <c r="O408" s="52">
        <f t="shared" si="6"/>
        <v>0</v>
      </c>
    </row>
    <row r="409" spans="1:15" ht="25.5" customHeight="1">
      <c r="A409" s="53">
        <v>921</v>
      </c>
      <c r="B409" s="54" t="s">
        <v>282</v>
      </c>
      <c r="C409" s="84"/>
      <c r="D409" s="85"/>
      <c r="E409" s="84"/>
      <c r="F409" s="85"/>
      <c r="G409" s="378"/>
      <c r="H409" s="379"/>
      <c r="I409" s="378"/>
      <c r="J409" s="379"/>
      <c r="K409" s="84"/>
      <c r="L409" s="85"/>
      <c r="M409" s="84"/>
      <c r="N409" s="85"/>
      <c r="O409" s="52">
        <f t="shared" si="6"/>
        <v>0</v>
      </c>
    </row>
    <row r="410" spans="1:15" ht="25.5" customHeight="1">
      <c r="A410" s="53">
        <v>922</v>
      </c>
      <c r="B410" s="54" t="s">
        <v>349</v>
      </c>
      <c r="C410" s="84"/>
      <c r="D410" s="85"/>
      <c r="E410" s="84"/>
      <c r="F410" s="85"/>
      <c r="G410" s="378"/>
      <c r="H410" s="379"/>
      <c r="I410" s="378"/>
      <c r="J410" s="379"/>
      <c r="K410" s="84"/>
      <c r="L410" s="85"/>
      <c r="M410" s="84"/>
      <c r="N410" s="85"/>
      <c r="O410" s="52">
        <f t="shared" si="6"/>
        <v>0</v>
      </c>
    </row>
    <row r="411" spans="1:15" ht="25.5" customHeight="1">
      <c r="A411" s="53">
        <v>923</v>
      </c>
      <c r="B411" s="54" t="s">
        <v>281</v>
      </c>
      <c r="C411" s="378"/>
      <c r="D411" s="379"/>
      <c r="E411" s="378"/>
      <c r="F411" s="379"/>
      <c r="G411" s="378"/>
      <c r="H411" s="379"/>
      <c r="I411" s="378"/>
      <c r="J411" s="379"/>
      <c r="K411" s="378"/>
      <c r="L411" s="379"/>
      <c r="M411" s="378"/>
      <c r="N411" s="379"/>
      <c r="O411" s="52">
        <f t="shared" si="6"/>
        <v>0</v>
      </c>
    </row>
    <row r="412" spans="1:15" ht="25.5" customHeight="1">
      <c r="A412" s="53">
        <v>924</v>
      </c>
      <c r="B412" s="54" t="s">
        <v>283</v>
      </c>
      <c r="C412" s="378"/>
      <c r="D412" s="379"/>
      <c r="E412" s="378"/>
      <c r="F412" s="379"/>
      <c r="G412" s="378"/>
      <c r="H412" s="379"/>
      <c r="I412" s="378"/>
      <c r="J412" s="379"/>
      <c r="K412" s="378"/>
      <c r="L412" s="379"/>
      <c r="M412" s="378"/>
      <c r="N412" s="379"/>
      <c r="O412" s="52">
        <f t="shared" si="6"/>
        <v>0</v>
      </c>
    </row>
    <row r="413" spans="1:15" ht="25.5" customHeight="1">
      <c r="A413" s="53">
        <v>925</v>
      </c>
      <c r="B413" s="54" t="s">
        <v>279</v>
      </c>
      <c r="C413" s="378"/>
      <c r="D413" s="379"/>
      <c r="E413" s="378"/>
      <c r="F413" s="379"/>
      <c r="G413" s="378"/>
      <c r="H413" s="379"/>
      <c r="I413" s="378"/>
      <c r="J413" s="379"/>
      <c r="K413" s="378"/>
      <c r="L413" s="379"/>
      <c r="M413" s="378"/>
      <c r="N413" s="379"/>
      <c r="O413" s="52">
        <f t="shared" si="6"/>
        <v>0</v>
      </c>
    </row>
    <row r="414" spans="1:15" ht="25.5" customHeight="1">
      <c r="A414" s="53">
        <v>926</v>
      </c>
      <c r="B414" s="54" t="s">
        <v>280</v>
      </c>
      <c r="C414" s="378"/>
      <c r="D414" s="379"/>
      <c r="E414" s="378"/>
      <c r="F414" s="379"/>
      <c r="G414" s="378"/>
      <c r="H414" s="379"/>
      <c r="I414" s="378"/>
      <c r="J414" s="379"/>
      <c r="K414" s="378"/>
      <c r="L414" s="379"/>
      <c r="M414" s="378"/>
      <c r="N414" s="379"/>
      <c r="O414" s="52">
        <f t="shared" si="6"/>
        <v>0</v>
      </c>
    </row>
    <row r="415" spans="1:15" ht="25.5" customHeight="1">
      <c r="A415" s="53">
        <v>927</v>
      </c>
      <c r="B415" s="54" t="s">
        <v>350</v>
      </c>
      <c r="C415" s="378"/>
      <c r="D415" s="379"/>
      <c r="E415" s="378"/>
      <c r="F415" s="379"/>
      <c r="G415" s="378"/>
      <c r="H415" s="379"/>
      <c r="I415" s="378"/>
      <c r="J415" s="379"/>
      <c r="K415" s="378"/>
      <c r="L415" s="379"/>
      <c r="M415" s="378"/>
      <c r="N415" s="379"/>
      <c r="O415" s="52">
        <f t="shared" si="6"/>
        <v>0</v>
      </c>
    </row>
    <row r="416" spans="1:15" ht="25.5" customHeight="1">
      <c r="A416" s="53">
        <v>928</v>
      </c>
      <c r="B416" s="54" t="s">
        <v>284</v>
      </c>
      <c r="C416" s="378"/>
      <c r="D416" s="379"/>
      <c r="E416" s="378"/>
      <c r="F416" s="379"/>
      <c r="G416" s="378"/>
      <c r="H416" s="379"/>
      <c r="I416" s="378"/>
      <c r="J416" s="379"/>
      <c r="K416" s="378"/>
      <c r="L416" s="379"/>
      <c r="M416" s="378"/>
      <c r="N416" s="379"/>
      <c r="O416" s="52">
        <f t="shared" si="6"/>
        <v>0</v>
      </c>
    </row>
    <row r="417" spans="1:17" ht="25.5" customHeight="1">
      <c r="A417" s="58">
        <v>9300</v>
      </c>
      <c r="B417" s="50" t="s">
        <v>309</v>
      </c>
      <c r="C417" s="51"/>
      <c r="D417" s="62">
        <f>SUM(D418:D419)</f>
        <v>0</v>
      </c>
      <c r="E417" s="51"/>
      <c r="F417" s="62">
        <f>SUM(F418:F419)</f>
        <v>0</v>
      </c>
      <c r="G417" s="51"/>
      <c r="H417" s="62">
        <f>SUM(H418:H419)</f>
        <v>0</v>
      </c>
      <c r="I417" s="51"/>
      <c r="J417" s="62">
        <f>SUM(J418:J419)</f>
        <v>0</v>
      </c>
      <c r="K417" s="51"/>
      <c r="L417" s="62">
        <f>SUM(L418:L419)</f>
        <v>0</v>
      </c>
      <c r="M417" s="51"/>
      <c r="N417" s="62">
        <f>SUM(N418:N419)</f>
        <v>0</v>
      </c>
      <c r="O417" s="52">
        <f t="shared" si="6"/>
        <v>0</v>
      </c>
    </row>
    <row r="418" spans="1:17" ht="25.5" customHeight="1">
      <c r="A418" s="53">
        <v>931</v>
      </c>
      <c r="B418" s="54" t="s">
        <v>287</v>
      </c>
      <c r="C418" s="84"/>
      <c r="D418" s="85"/>
      <c r="E418" s="84"/>
      <c r="F418" s="85"/>
      <c r="G418" s="378"/>
      <c r="H418" s="379"/>
      <c r="I418" s="378"/>
      <c r="J418" s="379"/>
      <c r="K418" s="84"/>
      <c r="L418" s="85"/>
      <c r="M418" s="84"/>
      <c r="N418" s="85"/>
      <c r="O418" s="52">
        <f t="shared" si="6"/>
        <v>0</v>
      </c>
    </row>
    <row r="419" spans="1:17" ht="25.5" customHeight="1">
      <c r="A419" s="53">
        <v>932</v>
      </c>
      <c r="B419" s="54" t="s">
        <v>307</v>
      </c>
      <c r="C419" s="378"/>
      <c r="D419" s="379"/>
      <c r="E419" s="378"/>
      <c r="F419" s="379"/>
      <c r="G419" s="378"/>
      <c r="H419" s="379"/>
      <c r="I419" s="378"/>
      <c r="J419" s="379"/>
      <c r="K419" s="378"/>
      <c r="L419" s="379"/>
      <c r="M419" s="378"/>
      <c r="N419" s="379"/>
      <c r="O419" s="52">
        <f t="shared" si="6"/>
        <v>0</v>
      </c>
    </row>
    <row r="420" spans="1:17" ht="25.5" customHeight="1">
      <c r="A420" s="58">
        <v>9400</v>
      </c>
      <c r="B420" s="50" t="s">
        <v>310</v>
      </c>
      <c r="C420" s="51"/>
      <c r="D420" s="62">
        <f>SUM(D421:D422)</f>
        <v>0</v>
      </c>
      <c r="E420" s="51"/>
      <c r="F420" s="62">
        <f>SUM(F421:F422)</f>
        <v>0</v>
      </c>
      <c r="G420" s="51"/>
      <c r="H420" s="62">
        <f>SUM(H421:H422)</f>
        <v>0</v>
      </c>
      <c r="I420" s="51"/>
      <c r="J420" s="62">
        <f>SUM(J421:J422)</f>
        <v>0</v>
      </c>
      <c r="K420" s="51"/>
      <c r="L420" s="62">
        <f>SUM(L421:L422)</f>
        <v>0</v>
      </c>
      <c r="M420" s="51"/>
      <c r="N420" s="62">
        <f>SUM(N421:N422)</f>
        <v>0</v>
      </c>
      <c r="O420" s="52">
        <f t="shared" si="6"/>
        <v>0</v>
      </c>
    </row>
    <row r="421" spans="1:17" ht="25.5" customHeight="1">
      <c r="A421" s="53">
        <v>941</v>
      </c>
      <c r="B421" s="54" t="s">
        <v>308</v>
      </c>
      <c r="C421" s="84"/>
      <c r="D421" s="85"/>
      <c r="E421" s="84"/>
      <c r="F421" s="85"/>
      <c r="G421" s="378"/>
      <c r="H421" s="379"/>
      <c r="I421" s="378"/>
      <c r="J421" s="379"/>
      <c r="K421" s="84"/>
      <c r="L421" s="85"/>
      <c r="M421" s="84"/>
      <c r="N421" s="85"/>
      <c r="O421" s="52">
        <f t="shared" si="6"/>
        <v>0</v>
      </c>
    </row>
    <row r="422" spans="1:17" ht="25.5" customHeight="1">
      <c r="A422" s="53">
        <v>942</v>
      </c>
      <c r="B422" s="54" t="s">
        <v>285</v>
      </c>
      <c r="C422" s="378"/>
      <c r="D422" s="379"/>
      <c r="E422" s="378"/>
      <c r="F422" s="379"/>
      <c r="G422" s="378"/>
      <c r="H422" s="379"/>
      <c r="I422" s="378"/>
      <c r="J422" s="379"/>
      <c r="K422" s="378"/>
      <c r="L422" s="379"/>
      <c r="M422" s="378"/>
      <c r="N422" s="379"/>
      <c r="O422" s="52">
        <f t="shared" si="6"/>
        <v>0</v>
      </c>
    </row>
    <row r="423" spans="1:17" ht="25.5" customHeight="1">
      <c r="A423" s="58">
        <v>9500</v>
      </c>
      <c r="B423" s="50" t="s">
        <v>286</v>
      </c>
      <c r="C423" s="51"/>
      <c r="D423" s="62">
        <f>SUM(D424:D424)</f>
        <v>0</v>
      </c>
      <c r="E423" s="51"/>
      <c r="F423" s="62">
        <f>SUM(F424:F424)</f>
        <v>0</v>
      </c>
      <c r="G423" s="51"/>
      <c r="H423" s="62">
        <f>SUM(H424:H424)</f>
        <v>0</v>
      </c>
      <c r="I423" s="51"/>
      <c r="J423" s="62">
        <f>SUM(J424:J424)</f>
        <v>0</v>
      </c>
      <c r="K423" s="51"/>
      <c r="L423" s="62">
        <f>SUM(L424:L424)</f>
        <v>0</v>
      </c>
      <c r="M423" s="51"/>
      <c r="N423" s="62">
        <f>SUM(N424:N424)</f>
        <v>0</v>
      </c>
      <c r="O423" s="52">
        <f t="shared" si="6"/>
        <v>0</v>
      </c>
    </row>
    <row r="424" spans="1:17" ht="25.5" customHeight="1">
      <c r="A424" s="53">
        <v>951</v>
      </c>
      <c r="B424" s="54" t="s">
        <v>1581</v>
      </c>
      <c r="C424" s="84"/>
      <c r="D424" s="85"/>
      <c r="E424" s="84"/>
      <c r="F424" s="85"/>
      <c r="G424" s="378"/>
      <c r="H424" s="379"/>
      <c r="I424" s="378"/>
      <c r="J424" s="379"/>
      <c r="K424" s="84"/>
      <c r="L424" s="85"/>
      <c r="M424" s="84"/>
      <c r="N424" s="85"/>
      <c r="O424" s="52">
        <f t="shared" si="6"/>
        <v>0</v>
      </c>
    </row>
    <row r="425" spans="1:17" ht="25.5" customHeight="1">
      <c r="A425" s="58">
        <v>9600</v>
      </c>
      <c r="B425" s="50" t="s">
        <v>288</v>
      </c>
      <c r="C425" s="51"/>
      <c r="D425" s="62">
        <f>SUM(D426:D427)</f>
        <v>0</v>
      </c>
      <c r="E425" s="51"/>
      <c r="F425" s="62">
        <f>SUM(F426:F427)</f>
        <v>0</v>
      </c>
      <c r="G425" s="51"/>
      <c r="H425" s="62">
        <f>SUM(H426:H427)</f>
        <v>0</v>
      </c>
      <c r="I425" s="51"/>
      <c r="J425" s="62">
        <f>SUM(J426:J427)</f>
        <v>0</v>
      </c>
      <c r="K425" s="51"/>
      <c r="L425" s="62">
        <f>SUM(L426:L427)</f>
        <v>0</v>
      </c>
      <c r="M425" s="51"/>
      <c r="N425" s="62">
        <f>SUM(N426:N427)</f>
        <v>0</v>
      </c>
      <c r="O425" s="52">
        <f t="shared" si="6"/>
        <v>0</v>
      </c>
    </row>
    <row r="426" spans="1:17" ht="25.5" customHeight="1">
      <c r="A426" s="53">
        <v>961</v>
      </c>
      <c r="B426" s="54" t="s">
        <v>289</v>
      </c>
      <c r="C426" s="378"/>
      <c r="D426" s="379"/>
      <c r="E426" s="378"/>
      <c r="F426" s="379"/>
      <c r="G426" s="378"/>
      <c r="H426" s="379"/>
      <c r="I426" s="378"/>
      <c r="J426" s="379"/>
      <c r="K426" s="378"/>
      <c r="L426" s="379"/>
      <c r="M426" s="378"/>
      <c r="N426" s="379"/>
      <c r="O426" s="52">
        <f t="shared" si="6"/>
        <v>0</v>
      </c>
    </row>
    <row r="427" spans="1:17" ht="25.5" customHeight="1">
      <c r="A427" s="53">
        <v>962</v>
      </c>
      <c r="B427" s="54" t="s">
        <v>290</v>
      </c>
      <c r="C427" s="378"/>
      <c r="D427" s="379"/>
      <c r="E427" s="378"/>
      <c r="F427" s="379"/>
      <c r="G427" s="378"/>
      <c r="H427" s="379"/>
      <c r="I427" s="378"/>
      <c r="J427" s="379"/>
      <c r="K427" s="378"/>
      <c r="L427" s="379"/>
      <c r="M427" s="378"/>
      <c r="N427" s="379"/>
      <c r="O427" s="52">
        <f t="shared" si="6"/>
        <v>0</v>
      </c>
    </row>
    <row r="428" spans="1:17" ht="25.5" customHeight="1">
      <c r="A428" s="390">
        <v>9900</v>
      </c>
      <c r="B428" s="386" t="s">
        <v>291</v>
      </c>
      <c r="C428" s="51"/>
      <c r="D428" s="62">
        <f>SUM(D429)</f>
        <v>0</v>
      </c>
      <c r="E428" s="51"/>
      <c r="F428" s="62">
        <f>SUM(F429)</f>
        <v>0</v>
      </c>
      <c r="G428" s="51"/>
      <c r="H428" s="62">
        <f>SUM(H429)</f>
        <v>0</v>
      </c>
      <c r="I428" s="51"/>
      <c r="J428" s="62">
        <f>SUM(J429)</f>
        <v>0</v>
      </c>
      <c r="K428" s="51"/>
      <c r="L428" s="62">
        <f>SUM(L429)</f>
        <v>0</v>
      </c>
      <c r="M428" s="51"/>
      <c r="N428" s="62">
        <f>SUM(N429)</f>
        <v>0</v>
      </c>
      <c r="O428" s="52">
        <f t="shared" si="6"/>
        <v>0</v>
      </c>
    </row>
    <row r="429" spans="1:17" ht="25.5" customHeight="1">
      <c r="A429" s="53">
        <v>991</v>
      </c>
      <c r="B429" s="54" t="s">
        <v>292</v>
      </c>
      <c r="C429" s="84"/>
      <c r="D429" s="85"/>
      <c r="E429" s="84"/>
      <c r="F429" s="85"/>
      <c r="G429" s="378"/>
      <c r="H429" s="379"/>
      <c r="I429" s="378"/>
      <c r="J429" s="379"/>
      <c r="K429" s="378"/>
      <c r="L429" s="379"/>
      <c r="M429" s="84"/>
      <c r="N429" s="85"/>
      <c r="O429" s="52">
        <f t="shared" si="6"/>
        <v>0</v>
      </c>
    </row>
    <row r="430" spans="1:17" s="83" customFormat="1" ht="25.5" customHeight="1">
      <c r="A430" s="82"/>
      <c r="B430" s="80" t="s">
        <v>1031</v>
      </c>
      <c r="C430" s="617">
        <f>D5+D42+D107+D192+D251+D310+D332+D380+D398</f>
        <v>998208</v>
      </c>
      <c r="D430" s="618"/>
      <c r="E430" s="617">
        <f>F5+F42+F107+F192+F251+F310+F332+F380+F398</f>
        <v>0</v>
      </c>
      <c r="F430" s="618"/>
      <c r="G430" s="617">
        <f>H5+H42+H107+H192+H251+H310+H332+H380+H398</f>
        <v>0</v>
      </c>
      <c r="H430" s="618"/>
      <c r="I430" s="617">
        <f>J5+J42+J107+J192+J251+J310+J332+J380+J398</f>
        <v>0</v>
      </c>
      <c r="J430" s="618"/>
      <c r="K430" s="617">
        <f>L5+L42+L107+L192+L251+L310+L332+L380+L398</f>
        <v>0</v>
      </c>
      <c r="L430" s="618"/>
      <c r="M430" s="617">
        <f>N5+N42+N107+N192+N251+N310+N332+N380+N398</f>
        <v>1927392</v>
      </c>
      <c r="N430" s="618"/>
      <c r="O430" s="81">
        <f>SUM(C430:N430)</f>
        <v>2925600</v>
      </c>
      <c r="Q430"/>
    </row>
    <row r="431" spans="1:17" hidden="1">
      <c r="C431" s="440"/>
    </row>
    <row r="432" spans="1:17" ht="15.75" hidden="1">
      <c r="C432" s="440"/>
      <c r="Q432" s="83"/>
    </row>
    <row r="433" spans="1:8" hidden="1">
      <c r="B433" s="25" t="s">
        <v>1288</v>
      </c>
      <c r="C433" s="440"/>
      <c r="D433" s="438"/>
    </row>
    <row r="434" spans="1:8" hidden="1">
      <c r="A434" s="25">
        <v>1000</v>
      </c>
      <c r="B434" s="25" t="s">
        <v>0</v>
      </c>
      <c r="C434" s="437">
        <f>O5</f>
        <v>1424848</v>
      </c>
      <c r="D434" s="439">
        <f>C434/$C$443</f>
        <v>0.4870276182663385</v>
      </c>
      <c r="F434" s="30">
        <v>111</v>
      </c>
      <c r="H434" s="30">
        <f>O7</f>
        <v>0</v>
      </c>
    </row>
    <row r="435" spans="1:8" hidden="1">
      <c r="A435" s="25">
        <v>2000</v>
      </c>
      <c r="B435" s="25" t="s">
        <v>32</v>
      </c>
      <c r="C435" s="437">
        <f>O42</f>
        <v>331000</v>
      </c>
      <c r="D435" s="439">
        <f t="shared" ref="D435:D442" si="7">C435/$C$443</f>
        <v>0.11313918512441892</v>
      </c>
      <c r="F435" s="30">
        <v>113</v>
      </c>
      <c r="H435" s="30">
        <f>O9</f>
        <v>998208</v>
      </c>
    </row>
    <row r="436" spans="1:8" hidden="1">
      <c r="A436" s="25">
        <v>3000</v>
      </c>
      <c r="B436" s="25" t="s">
        <v>89</v>
      </c>
      <c r="C436" s="437">
        <f>O107</f>
        <v>359800</v>
      </c>
      <c r="D436" s="439">
        <f t="shared" si="7"/>
        <v>0.12298331966092425</v>
      </c>
      <c r="F436" s="30">
        <v>132</v>
      </c>
      <c r="H436" s="30">
        <f>O18</f>
        <v>138640</v>
      </c>
    </row>
    <row r="437" spans="1:8" hidden="1">
      <c r="A437" s="25">
        <v>4000</v>
      </c>
      <c r="B437" s="25" t="s">
        <v>150</v>
      </c>
      <c r="C437" s="437">
        <f>O192</f>
        <v>694952</v>
      </c>
      <c r="D437" s="439">
        <f t="shared" si="7"/>
        <v>0.23754170084768936</v>
      </c>
      <c r="F437" s="30">
        <v>141</v>
      </c>
      <c r="H437" s="30">
        <f>O26</f>
        <v>70000</v>
      </c>
    </row>
    <row r="438" spans="1:8" hidden="1">
      <c r="A438" s="25">
        <v>5000</v>
      </c>
      <c r="B438" s="25" t="s">
        <v>186</v>
      </c>
      <c r="C438" s="437">
        <f>O251</f>
        <v>115000</v>
      </c>
      <c r="D438" s="439">
        <f t="shared" si="7"/>
        <v>3.9308176100628929E-2</v>
      </c>
      <c r="F438" s="30">
        <v>143</v>
      </c>
      <c r="H438" s="30">
        <f>O28</f>
        <v>30000</v>
      </c>
    </row>
    <row r="439" spans="1:8" hidden="1">
      <c r="A439" s="25">
        <v>6000</v>
      </c>
      <c r="B439" s="25" t="s">
        <v>1286</v>
      </c>
      <c r="C439" s="437">
        <f>O310</f>
        <v>0</v>
      </c>
      <c r="D439" s="439">
        <f t="shared" si="7"/>
        <v>0</v>
      </c>
    </row>
    <row r="440" spans="1:8" hidden="1">
      <c r="A440" s="25">
        <v>7000</v>
      </c>
      <c r="B440" s="25" t="s">
        <v>230</v>
      </c>
      <c r="C440" s="437">
        <f>O332</f>
        <v>0</v>
      </c>
      <c r="D440" s="439">
        <f t="shared" si="7"/>
        <v>0</v>
      </c>
    </row>
    <row r="441" spans="1:8" hidden="1">
      <c r="A441" s="25">
        <v>8000</v>
      </c>
      <c r="B441" s="25" t="s">
        <v>258</v>
      </c>
      <c r="C441" s="437">
        <f>O380</f>
        <v>0</v>
      </c>
      <c r="D441" s="439">
        <f t="shared" si="7"/>
        <v>0</v>
      </c>
    </row>
    <row r="442" spans="1:8" hidden="1">
      <c r="A442" s="25">
        <v>9000</v>
      </c>
      <c r="B442" s="25" t="s">
        <v>311</v>
      </c>
      <c r="C442" s="437">
        <f>O398</f>
        <v>0</v>
      </c>
      <c r="D442" s="439">
        <f t="shared" si="7"/>
        <v>0</v>
      </c>
    </row>
    <row r="443" spans="1:8" hidden="1">
      <c r="C443" s="437">
        <f>SUM(C434:C442)</f>
        <v>2925600</v>
      </c>
      <c r="D443" s="439">
        <f>SUM(D434:D442)</f>
        <v>1</v>
      </c>
    </row>
    <row r="444" spans="1:8" hidden="1">
      <c r="C444" s="441"/>
      <c r="D444" s="442"/>
    </row>
    <row r="445" spans="1:8" hidden="1">
      <c r="B445" s="25" t="s">
        <v>1277</v>
      </c>
      <c r="C445" s="441">
        <f>C446+C454+C485+C504+C513+C518</f>
        <v>2925600</v>
      </c>
      <c r="D445" s="442"/>
      <c r="F445" s="444">
        <f>C443-C445</f>
        <v>0</v>
      </c>
      <c r="G445" s="443" t="s">
        <v>1812</v>
      </c>
    </row>
    <row r="446" spans="1:8" hidden="1">
      <c r="A446" s="25">
        <v>100</v>
      </c>
      <c r="B446" s="25" t="s">
        <v>724</v>
      </c>
      <c r="C446" s="440">
        <f>SUM(C447:C453)</f>
        <v>998208</v>
      </c>
      <c r="D446" s="439">
        <f>C446/$C$445</f>
        <v>0.3411977030352748</v>
      </c>
    </row>
    <row r="447" spans="1:8" hidden="1">
      <c r="A447" s="25">
        <v>101</v>
      </c>
      <c r="B447" s="25" t="s">
        <v>858</v>
      </c>
      <c r="C447" s="248">
        <f t="shared" ref="C447:C453" si="8">SUMIF($C$5:$C$429,A447,$D$5:$D$429)</f>
        <v>0</v>
      </c>
      <c r="D447" s="439"/>
    </row>
    <row r="448" spans="1:8" hidden="1">
      <c r="A448" s="25">
        <v>102</v>
      </c>
      <c r="B448" s="25" t="s">
        <v>538</v>
      </c>
      <c r="C448" s="248">
        <f t="shared" si="8"/>
        <v>0</v>
      </c>
      <c r="D448" s="439"/>
    </row>
    <row r="449" spans="1:11" hidden="1">
      <c r="A449" s="25">
        <v>103</v>
      </c>
      <c r="B449" s="25" t="s">
        <v>637</v>
      </c>
      <c r="C449" s="248">
        <f t="shared" si="8"/>
        <v>0</v>
      </c>
      <c r="D449" s="439"/>
      <c r="J449" s="30" t="s">
        <v>1822</v>
      </c>
      <c r="K449" s="47" t="s">
        <v>1823</v>
      </c>
    </row>
    <row r="450" spans="1:11" hidden="1">
      <c r="A450" s="25">
        <v>104</v>
      </c>
      <c r="B450" s="25" t="s">
        <v>934</v>
      </c>
      <c r="C450" s="248">
        <f t="shared" si="8"/>
        <v>0</v>
      </c>
      <c r="D450" s="439"/>
      <c r="I450" s="454" t="s">
        <v>1821</v>
      </c>
      <c r="J450" s="441">
        <f>'I-TI'!G301+'I-TI'!G302</f>
        <v>0</v>
      </c>
      <c r="K450" s="440">
        <f>'I-TI'!G304+'I-TI'!G305</f>
        <v>0</v>
      </c>
    </row>
    <row r="451" spans="1:11" hidden="1">
      <c r="A451" s="25">
        <v>105</v>
      </c>
      <c r="B451" s="25" t="s">
        <v>935</v>
      </c>
      <c r="C451" s="248">
        <f t="shared" si="8"/>
        <v>0</v>
      </c>
      <c r="D451" s="439"/>
      <c r="I451" s="454" t="s">
        <v>1824</v>
      </c>
      <c r="J451" s="441">
        <f>C483</f>
        <v>0</v>
      </c>
      <c r="K451" s="440">
        <f>C484</f>
        <v>0</v>
      </c>
    </row>
    <row r="452" spans="1:11" hidden="1">
      <c r="A452" s="25">
        <v>106</v>
      </c>
      <c r="B452" s="25" t="s">
        <v>905</v>
      </c>
      <c r="C452" s="248">
        <f t="shared" si="8"/>
        <v>0</v>
      </c>
      <c r="D452" s="439"/>
      <c r="I452" s="454" t="s">
        <v>1825</v>
      </c>
      <c r="J452" s="441">
        <f>J450-J451</f>
        <v>0</v>
      </c>
      <c r="K452" s="440">
        <f>K450-K451</f>
        <v>0</v>
      </c>
    </row>
    <row r="453" spans="1:11" hidden="1">
      <c r="A453" s="25">
        <v>199</v>
      </c>
      <c r="B453" s="25" t="s">
        <v>725</v>
      </c>
      <c r="C453" s="248">
        <f t="shared" si="8"/>
        <v>998208</v>
      </c>
      <c r="D453" s="439"/>
    </row>
    <row r="454" spans="1:11" hidden="1">
      <c r="A454" s="25">
        <v>200</v>
      </c>
      <c r="B454" s="25" t="s">
        <v>360</v>
      </c>
      <c r="C454" s="440">
        <f>SUM(C455:C484)</f>
        <v>0</v>
      </c>
      <c r="D454" s="439">
        <f>C454/$C$445</f>
        <v>0</v>
      </c>
    </row>
    <row r="455" spans="1:11" hidden="1">
      <c r="A455" s="25">
        <v>201</v>
      </c>
      <c r="B455" s="25" t="s">
        <v>906</v>
      </c>
      <c r="C455" s="248">
        <f t="shared" ref="C455:C484" si="9">SUMIF($E$5:$E$429,A455,$F$5:$F$429)</f>
        <v>0</v>
      </c>
      <c r="D455" s="439"/>
    </row>
    <row r="456" spans="1:11" hidden="1">
      <c r="A456" s="25">
        <v>202</v>
      </c>
      <c r="B456" s="25" t="s">
        <v>907</v>
      </c>
      <c r="C456" s="248">
        <f t="shared" si="9"/>
        <v>0</v>
      </c>
      <c r="D456" s="439"/>
    </row>
    <row r="457" spans="1:11" hidden="1">
      <c r="A457" s="25">
        <v>203</v>
      </c>
      <c r="B457" s="25" t="s">
        <v>908</v>
      </c>
      <c r="C457" s="248">
        <f t="shared" si="9"/>
        <v>0</v>
      </c>
      <c r="D457" s="439"/>
    </row>
    <row r="458" spans="1:11" hidden="1">
      <c r="A458" s="25">
        <v>204</v>
      </c>
      <c r="B458" s="25" t="s">
        <v>909</v>
      </c>
      <c r="C458" s="248">
        <f t="shared" si="9"/>
        <v>0</v>
      </c>
      <c r="D458" s="439"/>
    </row>
    <row r="459" spans="1:11" hidden="1">
      <c r="A459" s="25">
        <v>205</v>
      </c>
      <c r="B459" s="25" t="s">
        <v>910</v>
      </c>
      <c r="C459" s="248">
        <f t="shared" si="9"/>
        <v>0</v>
      </c>
      <c r="D459" s="439"/>
    </row>
    <row r="460" spans="1:11" hidden="1">
      <c r="A460" s="25">
        <v>206</v>
      </c>
      <c r="B460" s="25" t="s">
        <v>911</v>
      </c>
      <c r="C460" s="248">
        <f t="shared" si="9"/>
        <v>0</v>
      </c>
      <c r="D460" s="439"/>
    </row>
    <row r="461" spans="1:11" hidden="1">
      <c r="A461" s="25">
        <v>207</v>
      </c>
      <c r="B461" s="25" t="s">
        <v>912</v>
      </c>
      <c r="C461" s="248">
        <f t="shared" si="9"/>
        <v>0</v>
      </c>
      <c r="D461" s="439"/>
    </row>
    <row r="462" spans="1:11" hidden="1">
      <c r="A462" s="25">
        <v>208</v>
      </c>
      <c r="B462" s="25" t="s">
        <v>913</v>
      </c>
      <c r="C462" s="248">
        <f t="shared" si="9"/>
        <v>0</v>
      </c>
      <c r="D462" s="439"/>
    </row>
    <row r="463" spans="1:11" hidden="1">
      <c r="A463" s="25">
        <v>209</v>
      </c>
      <c r="B463" s="25" t="s">
        <v>914</v>
      </c>
      <c r="C463" s="248">
        <f t="shared" si="9"/>
        <v>0</v>
      </c>
      <c r="D463" s="439"/>
    </row>
    <row r="464" spans="1:11" hidden="1">
      <c r="A464" s="25">
        <v>210</v>
      </c>
      <c r="B464" s="25" t="s">
        <v>915</v>
      </c>
      <c r="C464" s="248">
        <f t="shared" si="9"/>
        <v>0</v>
      </c>
      <c r="D464" s="439"/>
    </row>
    <row r="465" spans="1:4" hidden="1">
      <c r="A465" s="25">
        <v>211</v>
      </c>
      <c r="B465" s="25" t="s">
        <v>916</v>
      </c>
      <c r="C465" s="248">
        <f t="shared" si="9"/>
        <v>0</v>
      </c>
      <c r="D465" s="439"/>
    </row>
    <row r="466" spans="1:4" hidden="1">
      <c r="A466" s="25">
        <v>212</v>
      </c>
      <c r="B466" s="25" t="s">
        <v>918</v>
      </c>
      <c r="C466" s="248">
        <f t="shared" si="9"/>
        <v>0</v>
      </c>
      <c r="D466" s="439"/>
    </row>
    <row r="467" spans="1:4" hidden="1">
      <c r="A467" s="25">
        <v>213</v>
      </c>
      <c r="B467" s="25" t="s">
        <v>919</v>
      </c>
      <c r="C467" s="248">
        <f t="shared" si="9"/>
        <v>0</v>
      </c>
      <c r="D467" s="439"/>
    </row>
    <row r="468" spans="1:4" hidden="1">
      <c r="A468" s="25">
        <v>214</v>
      </c>
      <c r="B468" s="25" t="s">
        <v>917</v>
      </c>
      <c r="C468" s="248">
        <f t="shared" si="9"/>
        <v>0</v>
      </c>
      <c r="D468" s="439"/>
    </row>
    <row r="469" spans="1:4" hidden="1">
      <c r="A469" s="25">
        <v>215</v>
      </c>
      <c r="B469" s="25" t="s">
        <v>920</v>
      </c>
      <c r="C469" s="248">
        <f t="shared" si="9"/>
        <v>0</v>
      </c>
      <c r="D469" s="439"/>
    </row>
    <row r="470" spans="1:4" hidden="1">
      <c r="A470" s="25">
        <v>216</v>
      </c>
      <c r="B470" s="25" t="s">
        <v>921</v>
      </c>
      <c r="C470" s="248">
        <f t="shared" si="9"/>
        <v>0</v>
      </c>
      <c r="D470" s="439"/>
    </row>
    <row r="471" spans="1:4" hidden="1">
      <c r="A471" s="25">
        <v>217</v>
      </c>
      <c r="B471" s="25" t="s">
        <v>922</v>
      </c>
      <c r="C471" s="248">
        <f t="shared" si="9"/>
        <v>0</v>
      </c>
      <c r="D471" s="439"/>
    </row>
    <row r="472" spans="1:4" hidden="1">
      <c r="A472" s="25">
        <v>218</v>
      </c>
      <c r="B472" s="25" t="s">
        <v>923</v>
      </c>
      <c r="C472" s="248">
        <f t="shared" si="9"/>
        <v>0</v>
      </c>
      <c r="D472" s="439"/>
    </row>
    <row r="473" spans="1:4" hidden="1">
      <c r="A473" s="25">
        <v>219</v>
      </c>
      <c r="B473" s="25" t="s">
        <v>924</v>
      </c>
      <c r="C473" s="248">
        <f t="shared" si="9"/>
        <v>0</v>
      </c>
      <c r="D473" s="439"/>
    </row>
    <row r="474" spans="1:4" hidden="1">
      <c r="A474" s="25">
        <v>220</v>
      </c>
      <c r="B474" s="25" t="s">
        <v>925</v>
      </c>
      <c r="C474" s="248">
        <f t="shared" si="9"/>
        <v>0</v>
      </c>
      <c r="D474" s="439"/>
    </row>
    <row r="475" spans="1:4" hidden="1">
      <c r="A475" s="25">
        <v>221</v>
      </c>
      <c r="B475" s="25" t="s">
        <v>926</v>
      </c>
      <c r="C475" s="248">
        <f t="shared" si="9"/>
        <v>0</v>
      </c>
      <c r="D475" s="439"/>
    </row>
    <row r="476" spans="1:4" hidden="1">
      <c r="A476" s="25">
        <v>222</v>
      </c>
      <c r="B476" s="25" t="s">
        <v>927</v>
      </c>
      <c r="C476" s="248">
        <f t="shared" si="9"/>
        <v>0</v>
      </c>
      <c r="D476" s="439"/>
    </row>
    <row r="477" spans="1:4" hidden="1">
      <c r="A477" s="25">
        <v>223</v>
      </c>
      <c r="B477" s="25" t="s">
        <v>928</v>
      </c>
      <c r="C477" s="248">
        <f t="shared" si="9"/>
        <v>0</v>
      </c>
      <c r="D477" s="439"/>
    </row>
    <row r="478" spans="1:4" hidden="1">
      <c r="A478" s="25">
        <v>224</v>
      </c>
      <c r="B478" s="25" t="s">
        <v>929</v>
      </c>
      <c r="C478" s="248">
        <f t="shared" si="9"/>
        <v>0</v>
      </c>
      <c r="D478" s="439"/>
    </row>
    <row r="479" spans="1:4" hidden="1">
      <c r="A479" s="25">
        <v>225</v>
      </c>
      <c r="B479" s="25" t="s">
        <v>930</v>
      </c>
      <c r="C479" s="248">
        <f t="shared" si="9"/>
        <v>0</v>
      </c>
      <c r="D479" s="439"/>
    </row>
    <row r="480" spans="1:4" hidden="1">
      <c r="A480" s="25">
        <v>226</v>
      </c>
      <c r="B480" s="25" t="s">
        <v>931</v>
      </c>
      <c r="C480" s="248">
        <f t="shared" si="9"/>
        <v>0</v>
      </c>
      <c r="D480" s="439"/>
    </row>
    <row r="481" spans="1:17" hidden="1">
      <c r="A481" s="25">
        <v>227</v>
      </c>
      <c r="B481" s="25" t="s">
        <v>932</v>
      </c>
      <c r="C481" s="248">
        <f t="shared" si="9"/>
        <v>0</v>
      </c>
      <c r="D481" s="439"/>
    </row>
    <row r="482" spans="1:17" hidden="1">
      <c r="A482" s="25">
        <v>228</v>
      </c>
      <c r="B482" s="25" t="s">
        <v>933</v>
      </c>
      <c r="C482" s="248">
        <f t="shared" si="9"/>
        <v>0</v>
      </c>
      <c r="D482" s="439"/>
    </row>
    <row r="483" spans="1:17" s="429" customFormat="1" hidden="1">
      <c r="A483" s="25">
        <v>229</v>
      </c>
      <c r="B483" s="25" t="s">
        <v>1815</v>
      </c>
      <c r="C483" s="248">
        <f t="shared" si="9"/>
        <v>0</v>
      </c>
      <c r="D483" s="439"/>
      <c r="E483" s="47"/>
      <c r="F483" s="30"/>
      <c r="G483" s="47"/>
      <c r="H483" s="30"/>
      <c r="I483" s="47"/>
      <c r="J483" s="30"/>
      <c r="K483" s="47"/>
      <c r="L483" s="30"/>
      <c r="M483" s="47"/>
      <c r="N483" s="30"/>
      <c r="O483" s="31"/>
      <c r="Q483"/>
    </row>
    <row r="484" spans="1:17" s="429" customFormat="1" hidden="1">
      <c r="A484" s="25">
        <v>230</v>
      </c>
      <c r="B484" s="25" t="s">
        <v>1816</v>
      </c>
      <c r="C484" s="248">
        <f t="shared" si="9"/>
        <v>0</v>
      </c>
      <c r="D484" s="439"/>
      <c r="E484" s="47"/>
      <c r="F484" s="30"/>
      <c r="G484" s="47"/>
      <c r="H484" s="30"/>
      <c r="I484" s="47"/>
      <c r="J484" s="30"/>
      <c r="K484" s="47"/>
      <c r="L484" s="30"/>
      <c r="M484" s="47"/>
      <c r="N484" s="30"/>
      <c r="O484" s="31"/>
      <c r="Q484"/>
    </row>
    <row r="485" spans="1:17" hidden="1">
      <c r="A485" s="25">
        <v>300</v>
      </c>
      <c r="B485" s="25" t="s">
        <v>726</v>
      </c>
      <c r="C485" s="440">
        <f>SUM(C486:C503)</f>
        <v>0</v>
      </c>
      <c r="D485" s="439">
        <f>C485/$C$445</f>
        <v>0</v>
      </c>
      <c r="Q485" s="429"/>
    </row>
    <row r="486" spans="1:17" hidden="1">
      <c r="A486" s="25">
        <v>301</v>
      </c>
      <c r="B486" s="25" t="s">
        <v>936</v>
      </c>
      <c r="C486" s="248">
        <f>SUMIF($G$5:$G$429,A486,$H$5:$H$429)</f>
        <v>0</v>
      </c>
      <c r="D486" s="439"/>
      <c r="Q486" s="429"/>
    </row>
    <row r="487" spans="1:17" hidden="1">
      <c r="A487" s="25">
        <v>302</v>
      </c>
      <c r="B487" s="25" t="s">
        <v>937</v>
      </c>
      <c r="C487" s="248">
        <f t="shared" ref="C487:C503" si="10">SUMIF($G$5:$G$429,A487,$H$5:$H$429)</f>
        <v>0</v>
      </c>
      <c r="D487" s="439"/>
    </row>
    <row r="488" spans="1:17" hidden="1">
      <c r="A488" s="25">
        <v>303</v>
      </c>
      <c r="B488" s="25" t="s">
        <v>938</v>
      </c>
      <c r="C488" s="248">
        <f t="shared" si="10"/>
        <v>0</v>
      </c>
      <c r="D488" s="439"/>
    </row>
    <row r="489" spans="1:17" hidden="1">
      <c r="A489" s="25">
        <v>304</v>
      </c>
      <c r="B489" s="25" t="s">
        <v>939</v>
      </c>
      <c r="C489" s="248">
        <f t="shared" si="10"/>
        <v>0</v>
      </c>
      <c r="D489" s="439"/>
    </row>
    <row r="490" spans="1:17" hidden="1">
      <c r="A490" s="25">
        <v>305</v>
      </c>
      <c r="B490" s="25" t="s">
        <v>940</v>
      </c>
      <c r="C490" s="248">
        <f t="shared" si="10"/>
        <v>0</v>
      </c>
      <c r="D490" s="439"/>
    </row>
    <row r="491" spans="1:17" hidden="1">
      <c r="A491" s="25">
        <v>306</v>
      </c>
      <c r="B491" s="25" t="s">
        <v>941</v>
      </c>
      <c r="C491" s="248">
        <f t="shared" si="10"/>
        <v>0</v>
      </c>
      <c r="D491" s="439"/>
    </row>
    <row r="492" spans="1:17" hidden="1">
      <c r="A492" s="25">
        <v>307</v>
      </c>
      <c r="B492" s="25" t="s">
        <v>942</v>
      </c>
      <c r="C492" s="248">
        <f t="shared" si="10"/>
        <v>0</v>
      </c>
      <c r="D492" s="439"/>
    </row>
    <row r="493" spans="1:17" hidden="1">
      <c r="A493" s="25">
        <v>308</v>
      </c>
      <c r="B493" s="25" t="s">
        <v>943</v>
      </c>
      <c r="C493" s="248">
        <f t="shared" si="10"/>
        <v>0</v>
      </c>
      <c r="D493" s="439"/>
    </row>
    <row r="494" spans="1:17" hidden="1">
      <c r="A494" s="25">
        <v>309</v>
      </c>
      <c r="B494" s="25" t="s">
        <v>944</v>
      </c>
      <c r="C494" s="248">
        <f t="shared" si="10"/>
        <v>0</v>
      </c>
      <c r="D494" s="439"/>
    </row>
    <row r="495" spans="1:17" hidden="1">
      <c r="A495" s="25">
        <v>310</v>
      </c>
      <c r="B495" s="25" t="s">
        <v>945</v>
      </c>
      <c r="C495" s="248">
        <f t="shared" si="10"/>
        <v>0</v>
      </c>
      <c r="D495" s="439"/>
    </row>
    <row r="496" spans="1:17" hidden="1">
      <c r="A496" s="25">
        <v>311</v>
      </c>
      <c r="B496" s="25" t="s">
        <v>946</v>
      </c>
      <c r="C496" s="248">
        <f t="shared" si="10"/>
        <v>0</v>
      </c>
      <c r="D496" s="439"/>
    </row>
    <row r="497" spans="1:4" hidden="1">
      <c r="A497" s="25">
        <v>312</v>
      </c>
      <c r="B497" s="25" t="s">
        <v>947</v>
      </c>
      <c r="C497" s="248">
        <f t="shared" si="10"/>
        <v>0</v>
      </c>
      <c r="D497" s="439"/>
    </row>
    <row r="498" spans="1:4" hidden="1">
      <c r="A498" s="25">
        <v>313</v>
      </c>
      <c r="B498" s="25" t="s">
        <v>948</v>
      </c>
      <c r="C498" s="248">
        <f t="shared" si="10"/>
        <v>0</v>
      </c>
      <c r="D498" s="439"/>
    </row>
    <row r="499" spans="1:4" hidden="1">
      <c r="A499" s="25">
        <v>314</v>
      </c>
      <c r="B499" s="25" t="s">
        <v>949</v>
      </c>
      <c r="C499" s="248">
        <f t="shared" si="10"/>
        <v>0</v>
      </c>
      <c r="D499" s="439"/>
    </row>
    <row r="500" spans="1:4" hidden="1">
      <c r="A500" s="25">
        <v>315</v>
      </c>
      <c r="B500" s="25" t="s">
        <v>950</v>
      </c>
      <c r="C500" s="248">
        <f t="shared" si="10"/>
        <v>0</v>
      </c>
      <c r="D500" s="439"/>
    </row>
    <row r="501" spans="1:4" hidden="1">
      <c r="A501" s="25">
        <v>316</v>
      </c>
      <c r="B501" s="25" t="s">
        <v>951</v>
      </c>
      <c r="C501" s="248">
        <f t="shared" si="10"/>
        <v>0</v>
      </c>
      <c r="D501" s="439"/>
    </row>
    <row r="502" spans="1:4" hidden="1">
      <c r="A502" s="25">
        <v>317</v>
      </c>
      <c r="B502" s="25" t="s">
        <v>952</v>
      </c>
      <c r="C502" s="248">
        <f t="shared" si="10"/>
        <v>0</v>
      </c>
      <c r="D502" s="439"/>
    </row>
    <row r="503" spans="1:4" hidden="1">
      <c r="A503" s="25">
        <v>399</v>
      </c>
      <c r="B503" s="25" t="s">
        <v>953</v>
      </c>
      <c r="C503" s="248">
        <f t="shared" si="10"/>
        <v>0</v>
      </c>
      <c r="D503" s="439"/>
    </row>
    <row r="504" spans="1:4" hidden="1">
      <c r="A504" s="25">
        <v>400</v>
      </c>
      <c r="B504" s="25" t="s">
        <v>727</v>
      </c>
      <c r="C504" s="440">
        <f>SUM(C505:C512)</f>
        <v>0</v>
      </c>
      <c r="D504" s="439">
        <f>C504/$C$445</f>
        <v>0</v>
      </c>
    </row>
    <row r="505" spans="1:4" hidden="1">
      <c r="A505" s="25">
        <v>401</v>
      </c>
      <c r="B505" s="25" t="s">
        <v>1125</v>
      </c>
      <c r="C505" s="248">
        <f>SUMIF($I$5:$I$429,A505,$J$5:$J$429)</f>
        <v>0</v>
      </c>
      <c r="D505" s="439"/>
    </row>
    <row r="506" spans="1:4" hidden="1">
      <c r="A506" s="25">
        <v>402</v>
      </c>
      <c r="B506" s="25" t="s">
        <v>1126</v>
      </c>
      <c r="C506" s="248">
        <f t="shared" ref="C506:C512" si="11">SUMIF($I$5:$I$429,A506,$J$5:$J$429)</f>
        <v>0</v>
      </c>
      <c r="D506" s="439"/>
    </row>
    <row r="507" spans="1:4" hidden="1">
      <c r="A507" s="25">
        <v>403</v>
      </c>
      <c r="B507" s="25" t="s">
        <v>1127</v>
      </c>
      <c r="C507" s="248">
        <f t="shared" si="11"/>
        <v>0</v>
      </c>
      <c r="D507" s="439"/>
    </row>
    <row r="508" spans="1:4" hidden="1">
      <c r="A508" s="25">
        <v>404</v>
      </c>
      <c r="B508" s="25" t="s">
        <v>1128</v>
      </c>
      <c r="C508" s="248">
        <f t="shared" si="11"/>
        <v>0</v>
      </c>
      <c r="D508" s="439"/>
    </row>
    <row r="509" spans="1:4" hidden="1">
      <c r="A509" s="25">
        <v>405</v>
      </c>
      <c r="B509" s="25" t="s">
        <v>1129</v>
      </c>
      <c r="C509" s="248">
        <f t="shared" si="11"/>
        <v>0</v>
      </c>
      <c r="D509" s="439"/>
    </row>
    <row r="510" spans="1:4" hidden="1">
      <c r="A510" s="25">
        <v>406</v>
      </c>
      <c r="B510" s="25" t="s">
        <v>1130</v>
      </c>
      <c r="C510" s="248">
        <f t="shared" si="11"/>
        <v>0</v>
      </c>
      <c r="D510" s="439"/>
    </row>
    <row r="511" spans="1:4" hidden="1">
      <c r="A511" s="25">
        <v>407</v>
      </c>
      <c r="B511" s="25" t="s">
        <v>1131</v>
      </c>
      <c r="C511" s="248">
        <f t="shared" si="11"/>
        <v>0</v>
      </c>
      <c r="D511" s="439"/>
    </row>
    <row r="512" spans="1:4" hidden="1">
      <c r="A512" s="25">
        <v>499</v>
      </c>
      <c r="B512" s="25" t="s">
        <v>1132</v>
      </c>
      <c r="C512" s="248">
        <f t="shared" si="11"/>
        <v>0</v>
      </c>
      <c r="D512" s="439"/>
    </row>
    <row r="513" spans="1:4" hidden="1">
      <c r="A513" s="25">
        <v>500</v>
      </c>
      <c r="B513" s="25" t="s">
        <v>728</v>
      </c>
      <c r="C513" s="440">
        <f>SUM(C514:C517)</f>
        <v>0</v>
      </c>
      <c r="D513" s="439">
        <f>C513/$C$445</f>
        <v>0</v>
      </c>
    </row>
    <row r="514" spans="1:4" hidden="1">
      <c r="A514" s="25">
        <v>501</v>
      </c>
      <c r="B514" s="25" t="s">
        <v>730</v>
      </c>
      <c r="C514" s="248">
        <f>SUMIF($K$5:$K$429,A514,$L$5:$L$429)</f>
        <v>0</v>
      </c>
      <c r="D514" s="439"/>
    </row>
    <row r="515" spans="1:4" hidden="1">
      <c r="A515" s="25">
        <v>502</v>
      </c>
      <c r="B515" s="25" t="s">
        <v>729</v>
      </c>
      <c r="C515" s="248">
        <f>SUMIF($K$5:$K$429,A515,$L$5:$L$429)</f>
        <v>0</v>
      </c>
      <c r="D515" s="439"/>
    </row>
    <row r="516" spans="1:4" hidden="1">
      <c r="A516" s="25">
        <v>503</v>
      </c>
      <c r="B516" s="25" t="s">
        <v>731</v>
      </c>
      <c r="C516" s="248">
        <f>SUMIF($K$5:$K$429,A516,$L$5:$L$429)</f>
        <v>0</v>
      </c>
      <c r="D516" s="439"/>
    </row>
    <row r="517" spans="1:4" hidden="1">
      <c r="A517" s="25">
        <v>599</v>
      </c>
      <c r="B517" s="25" t="s">
        <v>958</v>
      </c>
      <c r="C517" s="248">
        <f>SUMIF($K$5:$K$429,A517,$L$5:$L$429)</f>
        <v>0</v>
      </c>
      <c r="D517" s="439"/>
    </row>
    <row r="518" spans="1:4" hidden="1">
      <c r="A518" s="25">
        <v>900</v>
      </c>
      <c r="B518" s="25" t="s">
        <v>732</v>
      </c>
      <c r="C518" s="440">
        <f>SUM(C519:C523)</f>
        <v>1927392</v>
      </c>
      <c r="D518" s="439">
        <f>C518/$C$445</f>
        <v>0.65880229696472514</v>
      </c>
    </row>
    <row r="519" spans="1:4" hidden="1">
      <c r="A519" s="25">
        <v>901</v>
      </c>
      <c r="B519" s="25" t="s">
        <v>954</v>
      </c>
      <c r="C519" s="248">
        <f>SUMIF($M$5:$M$429,A519,$N$5:$N$429)</f>
        <v>0</v>
      </c>
      <c r="D519" s="439"/>
    </row>
    <row r="520" spans="1:4" hidden="1">
      <c r="A520" s="25">
        <v>902</v>
      </c>
      <c r="B520" s="25" t="s">
        <v>955</v>
      </c>
      <c r="C520" s="248">
        <f>SUMIF($M$5:$M$429,A520,$N$5:$N$429)</f>
        <v>0</v>
      </c>
      <c r="D520" s="439"/>
    </row>
    <row r="521" spans="1:4" hidden="1">
      <c r="A521" s="25">
        <v>903</v>
      </c>
      <c r="B521" s="25" t="s">
        <v>956</v>
      </c>
      <c r="C521" s="248">
        <f>SUMIF($M$5:$M$429,A521,$N$5:$N$429)</f>
        <v>0</v>
      </c>
      <c r="D521" s="439"/>
    </row>
    <row r="522" spans="1:4" hidden="1">
      <c r="A522" s="25">
        <v>904</v>
      </c>
      <c r="B522" s="25" t="s">
        <v>957</v>
      </c>
      <c r="C522" s="248">
        <f>SUMIF($M$5:$M$429,A522,$N$5:$N$429)</f>
        <v>0</v>
      </c>
      <c r="D522" s="439"/>
    </row>
    <row r="523" spans="1:4" hidden="1">
      <c r="A523" s="25">
        <v>999</v>
      </c>
      <c r="B523" s="25" t="s">
        <v>725</v>
      </c>
      <c r="C523" s="248">
        <f>SUMIF($M$5:$M$429,A523,$N$5:$N$429)</f>
        <v>1927392</v>
      </c>
      <c r="D523" s="439"/>
    </row>
    <row r="524" spans="1:4" hidden="1">
      <c r="C524" s="440"/>
      <c r="D524" s="442"/>
    </row>
    <row r="525" spans="1:4" hidden="1">
      <c r="B525" s="25" t="s">
        <v>1289</v>
      </c>
      <c r="C525" s="440"/>
      <c r="D525" s="442"/>
    </row>
    <row r="526" spans="1:4" hidden="1">
      <c r="A526" s="25">
        <v>1</v>
      </c>
      <c r="B526" s="25" t="s">
        <v>1290</v>
      </c>
      <c r="C526" s="440">
        <f>C434+C435+C436+C437+C440+C441</f>
        <v>2810600</v>
      </c>
      <c r="D526" s="442">
        <f>C526/$C$529</f>
        <v>0.96069182389937102</v>
      </c>
    </row>
    <row r="527" spans="1:4" hidden="1">
      <c r="A527" s="25">
        <v>2</v>
      </c>
      <c r="B527" s="25" t="s">
        <v>1291</v>
      </c>
      <c r="C527" s="440">
        <f>C438+C439</f>
        <v>115000</v>
      </c>
      <c r="D527" s="442">
        <f>C527/$C$529</f>
        <v>3.9308176100628929E-2</v>
      </c>
    </row>
    <row r="528" spans="1:4" hidden="1">
      <c r="A528" s="25">
        <v>3</v>
      </c>
      <c r="B528" s="25" t="s">
        <v>1292</v>
      </c>
      <c r="C528" s="440">
        <f>C442</f>
        <v>0</v>
      </c>
      <c r="D528" s="442">
        <f>C528/$C$529</f>
        <v>0</v>
      </c>
    </row>
    <row r="529" spans="3:3" hidden="1">
      <c r="C529" s="47">
        <f>SUM(C526:C528)</f>
        <v>2925600</v>
      </c>
    </row>
  </sheetData>
  <sheetProtection password="D38D" sheet="1" objects="1" scenarios="1"/>
  <mergeCells count="21">
    <mergeCell ref="A1:A3"/>
    <mergeCell ref="C3:D3"/>
    <mergeCell ref="E3:F3"/>
    <mergeCell ref="G3:H3"/>
    <mergeCell ref="I3:J3"/>
    <mergeCell ref="K3:L3"/>
    <mergeCell ref="C1:D1"/>
    <mergeCell ref="K1:L1"/>
    <mergeCell ref="B1:B3"/>
    <mergeCell ref="O1:O3"/>
    <mergeCell ref="M1:N1"/>
    <mergeCell ref="M3:N3"/>
    <mergeCell ref="I1:J1"/>
    <mergeCell ref="G1:H1"/>
    <mergeCell ref="E1:F1"/>
    <mergeCell ref="M430:N430"/>
    <mergeCell ref="C430:D430"/>
    <mergeCell ref="E430:F430"/>
    <mergeCell ref="G430:H430"/>
    <mergeCell ref="I430:J430"/>
    <mergeCell ref="K430:L430"/>
  </mergeCells>
  <conditionalFormatting sqref="C7:D7 C26:F29 M26:N29 C9:D10 E9:H9 M12:N14 E12:H13 C12:D14 C17:D20 E18:F20 M17:N20 M23:N23 C23:H23 M31:N34 C31:F34 C36:F36 M36:N36 M38:N38 C38:F38 C40:F41 M40:N41 C109:F117 C119:F127 C268:F273 C139:F147 C167:F175 C220:F227 C253:F258 K253:N258 K268:N273 M139:N147 M44:N51 C44:F51 C53:F55 M53:N55 M57:N63 C57:F63 C65:F65 M65:N65 M67:N75 C67:F75 C77:F83 M77:N83 M85:N85 C85:F85 C88:F92 M88:N92 M94:N96 C94:F96 C98:F106 M98:N106 M109:N117 M119:N127 C129:F137 M129:N137 C149:F157 M149:N157 M159:N165 C159:F165 M167:N175 M177:N181 C177:F181 C183:F191 M183:N191 M220:N227 M229:N231 C229:D231 K260:N263 C260:F263 C265:F266 K265:N266 C242:D242 C277:F284 C301:F309 C321:N328 C312:N319 C275:F275 K275:N275 K277:N284 C286:D294 K286:N294 K296:N299 C296:F299 K301:N309 C330:N331 C334:D335 M334:N335 M337:N345 C337:D345 C347:D352 M347:N352 M367:N368 C367:D368 C371:D372 M371:N372 M377:N379 C377:D379 C400:F401 K400:N401 K409:N410 C409:F410 C418:F418 K418:N418 K421:N421 C421:F421 C424:F424 K424:N424 C244:D245 G377:J379">
    <cfRule type="containsBlanks" dxfId="118" priority="2076">
      <formula>LEN(TRIM(C7))=0</formula>
    </cfRule>
  </conditionalFormatting>
  <conditionalFormatting sqref="C429:D429">
    <cfRule type="containsBlanks" dxfId="117" priority="2018">
      <formula>LEN(TRIM(C429))=0</formula>
    </cfRule>
  </conditionalFormatting>
  <conditionalFormatting sqref="E429:F429">
    <cfRule type="containsBlanks" dxfId="116" priority="1962">
      <formula>LEN(TRIM(E429))=0</formula>
    </cfRule>
  </conditionalFormatting>
  <conditionalFormatting sqref="M429:N429">
    <cfRule type="containsBlanks" dxfId="115" priority="1872">
      <formula>LEN(TRIM(M429))=0</formula>
    </cfRule>
  </conditionalFormatting>
  <conditionalFormatting sqref="N429">
    <cfRule type="containsBlanks" dxfId="114" priority="213">
      <formula>LEN(TRIM(N429))=0</formula>
    </cfRule>
  </conditionalFormatting>
  <conditionalFormatting sqref="N429">
    <cfRule type="containsBlanks" dxfId="113" priority="212">
      <formula>LEN(TRIM(N429))=0</formula>
    </cfRule>
  </conditionalFormatting>
  <conditionalFormatting sqref="N429">
    <cfRule type="containsBlanks" dxfId="112" priority="211">
      <formula>LEN(TRIM(N429))=0</formula>
    </cfRule>
  </conditionalFormatting>
  <conditionalFormatting sqref="N429">
    <cfRule type="containsBlanks" dxfId="111" priority="210">
      <formula>LEN(TRIM(N429))=0</formula>
    </cfRule>
  </conditionalFormatting>
  <conditionalFormatting sqref="N429">
    <cfRule type="containsBlanks" dxfId="110" priority="209">
      <formula>LEN(TRIM(N429))=0</formula>
    </cfRule>
  </conditionalFormatting>
  <conditionalFormatting sqref="N429">
    <cfRule type="containsBlanks" dxfId="109" priority="208">
      <formula>LEN(TRIM(N429))=0</formula>
    </cfRule>
  </conditionalFormatting>
  <conditionalFormatting sqref="N429">
    <cfRule type="containsBlanks" dxfId="108" priority="207">
      <formula>LEN(TRIM(N429))=0</formula>
    </cfRule>
  </conditionalFormatting>
  <conditionalFormatting sqref="N429">
    <cfRule type="containsBlanks" dxfId="107" priority="206">
      <formula>LEN(TRIM(N429))=0</formula>
    </cfRule>
  </conditionalFormatting>
  <conditionalFormatting sqref="N429">
    <cfRule type="containsBlanks" dxfId="106" priority="205">
      <formula>LEN(TRIM(N429))=0</formula>
    </cfRule>
  </conditionalFormatting>
  <conditionalFormatting sqref="N429">
    <cfRule type="containsBlanks" dxfId="105" priority="204">
      <formula>LEN(TRIM(N429))=0</formula>
    </cfRule>
  </conditionalFormatting>
  <conditionalFormatting sqref="N429">
    <cfRule type="containsBlanks" dxfId="104" priority="203">
      <formula>LEN(TRIM(N429))=0</formula>
    </cfRule>
  </conditionalFormatting>
  <conditionalFormatting sqref="N429">
    <cfRule type="containsBlanks" dxfId="103" priority="202">
      <formula>LEN(TRIM(N429))=0</formula>
    </cfRule>
  </conditionalFormatting>
  <conditionalFormatting sqref="N429">
    <cfRule type="containsBlanks" dxfId="102" priority="201">
      <formula>LEN(TRIM(N429))=0</formula>
    </cfRule>
  </conditionalFormatting>
  <conditionalFormatting sqref="N429">
    <cfRule type="containsBlanks" dxfId="101" priority="200">
      <formula>LEN(TRIM(N429))=0</formula>
    </cfRule>
  </conditionalFormatting>
  <conditionalFormatting sqref="N429">
    <cfRule type="containsBlanks" dxfId="100" priority="199">
      <formula>LEN(TRIM(N429))=0</formula>
    </cfRule>
  </conditionalFormatting>
  <conditionalFormatting sqref="N429">
    <cfRule type="containsBlanks" dxfId="99" priority="198">
      <formula>LEN(TRIM(N429))=0</formula>
    </cfRule>
  </conditionalFormatting>
  <conditionalFormatting sqref="N429">
    <cfRule type="containsBlanks" dxfId="98" priority="197">
      <formula>LEN(TRIM(N429))=0</formula>
    </cfRule>
  </conditionalFormatting>
  <conditionalFormatting sqref="N429">
    <cfRule type="containsBlanks" dxfId="97" priority="196">
      <formula>LEN(TRIM(N429))=0</formula>
    </cfRule>
  </conditionalFormatting>
  <conditionalFormatting sqref="N429">
    <cfRule type="containsBlanks" dxfId="96" priority="195">
      <formula>LEN(TRIM(N429))=0</formula>
    </cfRule>
  </conditionalFormatting>
  <conditionalFormatting sqref="N429">
    <cfRule type="containsBlanks" dxfId="95" priority="194">
      <formula>LEN(TRIM(N429))=0</formula>
    </cfRule>
  </conditionalFormatting>
  <conditionalFormatting sqref="N429">
    <cfRule type="containsBlanks" dxfId="94" priority="193">
      <formula>LEN(TRIM(N429))=0</formula>
    </cfRule>
  </conditionalFormatting>
  <conditionalFormatting sqref="N429">
    <cfRule type="containsBlanks" dxfId="93" priority="192">
      <formula>LEN(TRIM(N429))=0</formula>
    </cfRule>
  </conditionalFormatting>
  <conditionalFormatting sqref="F429">
    <cfRule type="containsBlanks" dxfId="92" priority="168">
      <formula>LEN(TRIM(F429))=0</formula>
    </cfRule>
  </conditionalFormatting>
  <conditionalFormatting sqref="F429">
    <cfRule type="containsBlanks" dxfId="91" priority="167">
      <formula>LEN(TRIM(F429))=0</formula>
    </cfRule>
  </conditionalFormatting>
  <conditionalFormatting sqref="F429">
    <cfRule type="containsBlanks" dxfId="90" priority="166">
      <formula>LEN(TRIM(F429))=0</formula>
    </cfRule>
  </conditionalFormatting>
  <conditionalFormatting sqref="F429">
    <cfRule type="containsBlanks" dxfId="89" priority="165">
      <formula>LEN(TRIM(F429))=0</formula>
    </cfRule>
  </conditionalFormatting>
  <conditionalFormatting sqref="F429">
    <cfRule type="containsBlanks" dxfId="88" priority="164">
      <formula>LEN(TRIM(F429))=0</formula>
    </cfRule>
  </conditionalFormatting>
  <conditionalFormatting sqref="F429">
    <cfRule type="containsBlanks" dxfId="87" priority="163">
      <formula>LEN(TRIM(F429))=0</formula>
    </cfRule>
  </conditionalFormatting>
  <conditionalFormatting sqref="F429">
    <cfRule type="containsBlanks" dxfId="86" priority="162">
      <formula>LEN(TRIM(F429))=0</formula>
    </cfRule>
  </conditionalFormatting>
  <conditionalFormatting sqref="F429">
    <cfRule type="containsBlanks" dxfId="85" priority="161">
      <formula>LEN(TRIM(F429))=0</formula>
    </cfRule>
  </conditionalFormatting>
  <conditionalFormatting sqref="F429">
    <cfRule type="containsBlanks" dxfId="84" priority="160">
      <formula>LEN(TRIM(F429))=0</formula>
    </cfRule>
  </conditionalFormatting>
  <conditionalFormatting sqref="F429">
    <cfRule type="containsBlanks" dxfId="83" priority="159">
      <formula>LEN(TRIM(F429))=0</formula>
    </cfRule>
  </conditionalFormatting>
  <conditionalFormatting sqref="F429">
    <cfRule type="containsBlanks" dxfId="82" priority="158">
      <formula>LEN(TRIM(F429))=0</formula>
    </cfRule>
  </conditionalFormatting>
  <conditionalFormatting sqref="F429">
    <cfRule type="containsBlanks" dxfId="81" priority="157">
      <formula>LEN(TRIM(F429))=0</formula>
    </cfRule>
  </conditionalFormatting>
  <conditionalFormatting sqref="F429">
    <cfRule type="containsBlanks" dxfId="80" priority="156">
      <formula>LEN(TRIM(F429))=0</formula>
    </cfRule>
  </conditionalFormatting>
  <conditionalFormatting sqref="F429">
    <cfRule type="containsBlanks" dxfId="79" priority="155">
      <formula>LEN(TRIM(F429))=0</formula>
    </cfRule>
  </conditionalFormatting>
  <conditionalFormatting sqref="F429">
    <cfRule type="containsBlanks" dxfId="78" priority="154">
      <formula>LEN(TRIM(F429))=0</formula>
    </cfRule>
  </conditionalFormatting>
  <conditionalFormatting sqref="F429">
    <cfRule type="containsBlanks" dxfId="77" priority="153">
      <formula>LEN(TRIM(F429))=0</formula>
    </cfRule>
  </conditionalFormatting>
  <conditionalFormatting sqref="F429">
    <cfRule type="containsBlanks" dxfId="76" priority="152">
      <formula>LEN(TRIM(F429))=0</formula>
    </cfRule>
  </conditionalFormatting>
  <conditionalFormatting sqref="F429">
    <cfRule type="containsBlanks" dxfId="75" priority="151">
      <formula>LEN(TRIM(F429))=0</formula>
    </cfRule>
  </conditionalFormatting>
  <conditionalFormatting sqref="F429">
    <cfRule type="containsBlanks" dxfId="74" priority="150">
      <formula>LEN(TRIM(F429))=0</formula>
    </cfRule>
  </conditionalFormatting>
  <conditionalFormatting sqref="F429">
    <cfRule type="containsBlanks" dxfId="73" priority="149">
      <formula>LEN(TRIM(F429))=0</formula>
    </cfRule>
  </conditionalFormatting>
  <conditionalFormatting sqref="F429">
    <cfRule type="containsBlanks" dxfId="72" priority="148">
      <formula>LEN(TRIM(F429))=0</formula>
    </cfRule>
  </conditionalFormatting>
  <conditionalFormatting sqref="F429">
    <cfRule type="containsBlanks" dxfId="71" priority="147">
      <formula>LEN(TRIM(F429))=0</formula>
    </cfRule>
  </conditionalFormatting>
  <conditionalFormatting sqref="F429">
    <cfRule type="containsBlanks" dxfId="70" priority="146">
      <formula>LEN(TRIM(F429))=0</formula>
    </cfRule>
  </conditionalFormatting>
  <conditionalFormatting sqref="D429">
    <cfRule type="containsBlanks" dxfId="69" priority="145">
      <formula>LEN(TRIM(D429))=0</formula>
    </cfRule>
  </conditionalFormatting>
  <conditionalFormatting sqref="D429">
    <cfRule type="containsBlanks" dxfId="68" priority="144">
      <formula>LEN(TRIM(D429))=0</formula>
    </cfRule>
  </conditionalFormatting>
  <conditionalFormatting sqref="D429">
    <cfRule type="containsBlanks" dxfId="67" priority="143">
      <formula>LEN(TRIM(D429))=0</formula>
    </cfRule>
  </conditionalFormatting>
  <conditionalFormatting sqref="D429">
    <cfRule type="containsBlanks" dxfId="66" priority="142">
      <formula>LEN(TRIM(D429))=0</formula>
    </cfRule>
  </conditionalFormatting>
  <conditionalFormatting sqref="D429">
    <cfRule type="containsBlanks" dxfId="65" priority="141">
      <formula>LEN(TRIM(D429))=0</formula>
    </cfRule>
  </conditionalFormatting>
  <conditionalFormatting sqref="D429">
    <cfRule type="containsBlanks" dxfId="64" priority="140">
      <formula>LEN(TRIM(D429))=0</formula>
    </cfRule>
  </conditionalFormatting>
  <conditionalFormatting sqref="D429">
    <cfRule type="containsBlanks" dxfId="63" priority="139">
      <formula>LEN(TRIM(D429))=0</formula>
    </cfRule>
  </conditionalFormatting>
  <conditionalFormatting sqref="D429">
    <cfRule type="containsBlanks" dxfId="62" priority="138">
      <formula>LEN(TRIM(D429))=0</formula>
    </cfRule>
  </conditionalFormatting>
  <conditionalFormatting sqref="D429">
    <cfRule type="containsBlanks" dxfId="61" priority="137">
      <formula>LEN(TRIM(D429))=0</formula>
    </cfRule>
  </conditionalFormatting>
  <conditionalFormatting sqref="D429">
    <cfRule type="containsBlanks" dxfId="60" priority="136">
      <formula>LEN(TRIM(D429))=0</formula>
    </cfRule>
  </conditionalFormatting>
  <conditionalFormatting sqref="D429">
    <cfRule type="containsBlanks" dxfId="59" priority="135">
      <formula>LEN(TRIM(D429))=0</formula>
    </cfRule>
  </conditionalFormatting>
  <conditionalFormatting sqref="D429">
    <cfRule type="containsBlanks" dxfId="58" priority="134">
      <formula>LEN(TRIM(D429))=0</formula>
    </cfRule>
  </conditionalFormatting>
  <conditionalFormatting sqref="D429">
    <cfRule type="containsBlanks" dxfId="57" priority="133">
      <formula>LEN(TRIM(D429))=0</formula>
    </cfRule>
  </conditionalFormatting>
  <conditionalFormatting sqref="D429">
    <cfRule type="containsBlanks" dxfId="56" priority="132">
      <formula>LEN(TRIM(D429))=0</formula>
    </cfRule>
  </conditionalFormatting>
  <conditionalFormatting sqref="D429">
    <cfRule type="containsBlanks" dxfId="55" priority="131">
      <formula>LEN(TRIM(D429))=0</formula>
    </cfRule>
  </conditionalFormatting>
  <conditionalFormatting sqref="D429">
    <cfRule type="containsBlanks" dxfId="54" priority="130">
      <formula>LEN(TRIM(D429))=0</formula>
    </cfRule>
  </conditionalFormatting>
  <conditionalFormatting sqref="D429">
    <cfRule type="containsBlanks" dxfId="53" priority="129">
      <formula>LEN(TRIM(D429))=0</formula>
    </cfRule>
  </conditionalFormatting>
  <conditionalFormatting sqref="D429">
    <cfRule type="containsBlanks" dxfId="52" priority="128">
      <formula>LEN(TRIM(D429))=0</formula>
    </cfRule>
  </conditionalFormatting>
  <conditionalFormatting sqref="D429">
    <cfRule type="containsBlanks" dxfId="51" priority="127">
      <formula>LEN(TRIM(D429))=0</formula>
    </cfRule>
  </conditionalFormatting>
  <conditionalFormatting sqref="D429">
    <cfRule type="containsBlanks" dxfId="50" priority="126">
      <formula>LEN(TRIM(D429))=0</formula>
    </cfRule>
  </conditionalFormatting>
  <conditionalFormatting sqref="D429">
    <cfRule type="containsBlanks" dxfId="49" priority="125">
      <formula>LEN(TRIM(D429))=0</formula>
    </cfRule>
  </conditionalFormatting>
  <conditionalFormatting sqref="D429">
    <cfRule type="containsBlanks" dxfId="48" priority="124">
      <formula>LEN(TRIM(D429))=0</formula>
    </cfRule>
  </conditionalFormatting>
  <conditionalFormatting sqref="D429">
    <cfRule type="containsBlanks" dxfId="47" priority="123">
      <formula>LEN(TRIM(D429))=0</formula>
    </cfRule>
  </conditionalFormatting>
  <conditionalFormatting sqref="C204:D204">
    <cfRule type="containsBlanks" dxfId="46" priority="2">
      <formula>LEN(TRIM(C204))=0</formula>
    </cfRule>
  </conditionalFormatting>
  <conditionalFormatting sqref="C236:D236">
    <cfRule type="containsBlanks" dxfId="45" priority="1">
      <formula>LEN(TRIM(C236))=0</formula>
    </cfRule>
  </conditionalFormatting>
  <dataValidations xWindow="188" yWindow="279" count="9">
    <dataValidation type="whole" operator="greaterThan" allowBlank="1" showInputMessage="1" showErrorMessage="1" errorTitle="Valor no valido" error="La información que intenta ingresar es un números negativos o texto, favor de verificarlo." sqref="J429 J426:J427 H426:H427 D426:D427 F426:F427 L426:L427 H429 N426:N427 H337:H345 J337:J345 L337:L345 J301:J309 N374:N375 L422 L334:L335 D374:D375 F374:F375 H374:H375 J374:J375 L374:L375 L354:L362 D382:D387 F382:F387 H382:H387 J382:J387 H354:H362 L382:L387 F354:F362 F395:F397 D354:D362 H395:H397 J395:J397 J400:J407 J424 D389:D393 F389:F393 H389:H393 L347:L352 J389:J393 L389:L393 N422 H421:H422 H334:H335 F337:F345 N354:N362 L364:L372 L377:L379 J334:J335 F286:F294 H409:H416 L395:L397 N395:N397 J421:J422 H301:H309 H400:H407 D402:D407 F402:F407 L402:L407 D364:D366 N369:N370 H418:H419 H424 N389:N393 F411:F416 L411:L416 N402:N407 J409:J416 N411:N416 J354:J362 D395:D397 N382:N387 H347:H352 H275 N419 H286:H294 H296:H299 J275 J364:J372 J286:J294 H364:H372 J418:J419 J296:J299 D411:D416 D419 L419 F419 F364:F372 D422 D369:D370 J347:J352 N364:N366 F347:F352 F422 F334:F335 H277:H284 J277:J284 D243 N210:N218 N233:N246 J38 L38 H40:H41 J40:J41 L40:L41 H14:H15 J7:J10 N24 L12:L15 F7:F8 D21:D22 D8 H17:H22 L7:L10 J12:J15 F14:F15 H24 H7:H8 F17 H31:H36 J31:J36 L31:L36 N35 N21:N22 F35 D35 L26:L29 J26:J29 D15 F24 F21:F22 D24 H26:H29 J17:J24 L17:L24 H10 N7:N10 N15 F10 H248:H250 J248:J250 J268:J273 H268:H273 J265:J266 H265:H266 H85:H86 J260:J263 H260:H263 J253:J258 N248:N250 H253:H258 F204:F208 L248:L250 H38 J229:J231 H229:H231 F229:F231 L220:L227 J220:J227 H220:H227 H44:H51 N194:N202 D248:D250 D194:D202 N204:N208 L204:L208 L229:L231 L183:L191 L194:L202 J204:J208 J194:J202 H194:H202 H204:H208 F194:F202 J183:J191 H183:H191 H57:H65 D205:D208 F248:F250 J57:J65 L177:L181 J177:J181 D237:D241 L57:L65 H177:H181 L167:L175 J167:J175 H167:H175 L159:L165 J159:J165 H159:H165 L149:L157 J149:J157 L139:L147 H149:H157 J139:J147 H139:H147 L129:L137 J129:J137 H129:H137 L119:L127 J119:J127 H119:H127 L109:L117 J109:J117 H109:H117 L98:L106 L94:L96 J98:J106 H98:H106 J94:J96 L88:L92 J88:J92 H94:H96 D86 H88:H92 N86 F86 L85:L86 J85:J86 L77:L83 J77:J83 H77:H83 N64 L67:L75 J67:J75 H67:H75 F64 D64 L53:L55 J53:J55 H53:H55 L44:L51 J44:J51 D210:D218 F210:F218 H210:H218 J210:J218 L210:L218 D233:D235 D246 J233:J246 L233:L246 F233:F246 H233:H246 P242 P244:P246 F377:F379 L429">
      <formula1>0</formula1>
    </dataValidation>
    <dataValidation type="list" allowBlank="1" showInputMessage="1" showErrorMessage="1" sqref="C429 C400:C401 C377:C379 C409:C410 C418 C367:C368 C424 C371:C372 C347:C352 C337:C345 C334:C335 C330:C331 C321:C328 C312:C319 C301:C309 C296:C299 C286:C294 C277:C284 C275 C421 C260:C263 C242 C236 C265:C266 C40:C41 C36 C38 C9:C10 C12:C14 C26:C29 C23 C31:C34 C17:C20 C7 C44:C51 C53:C55 C67:C75 C77:C83 C65 C88:C92 C94:C96 C98:C106 C109:C117 C119:C127 C129:C137 C139:C147 C149:C157 C159:C165 C167:C175 C177:C181 C85 C57:C63 C183:C191 C220:C227 C268:C273 C204 C229:C231 C253:C258 C244:C245">
      <formula1>$Q$10:$Q$16</formula1>
    </dataValidation>
    <dataValidation type="list" allowBlank="1" showInputMessage="1" showErrorMessage="1" sqref="K268:K273 K424 K418 K409:K410 K400:K401 K312:K319 K330:K331 K301:K309 K296:K299 K286:K294 K277:K284 K275 K421 K321:K328 K253:K258 K260:K263 K265:K266">
      <formula1>$Q$76:$Q$79</formula1>
    </dataValidation>
    <dataValidation type="list" allowBlank="1" showInputMessage="1" showErrorMessage="1" sqref="M429 M421 M275 M277:M284 M286:M294 M296:M299 M301:M309 M312:M319 M321:M328 M330:M331 M334:M335 M337:M345 M347:M352 M371:M372 M424 M367:M368 M418 M409:M410 M377:M379 M400:M401 M44:M51 M40:M41 M36 M38 M12:M14 M268:M273 M265:M266 M260:M263 M253:M258 M229:M231 M23 M26:M29 M220:M227 M17:M20 M183:M191 M57:M63 M85 M177:M181 M167:M175 M159:M165 M149:M157 M139:M147 M129:M137 M119:M127 M109:M117 M98:M106 M94:M96 M88:M92 M65 M77:M83 M67:M75 M31:M34 M53:M55">
      <formula1>$Q$81:$Q$85</formula1>
    </dataValidation>
    <dataValidation type="whole" operator="greaterThanOrEqual" allowBlank="1" showInputMessage="1" showErrorMessage="1" errorTitle="Valor no valido" error="La información que intenta ingresar es un números negativos o texto, favor de verificarlo." sqref="N429 D67:D75 F429 D429 D275 F275 L275 N275 N277:N284 L277:L284 F277:F284 D277:D284 D286:D294 L286:L294 N286:N294 N296:N299 L296:L299 F296:F299 D296:D299 D301:D309 F301:F309 L301:L309 N301:N309 N312:N319 L312:L319 J312:J319 H312:H319 F312:F319 D312:D319 D321:D328 F321:F328 H321:H328 J321:J328 L321:L328 N321:N328 N330:N331 L330:L331 J330:J331 H330:H331 F330:F331 D330:D331 D334:D335 N334:N335 N337:N345 D337:D345 D347:D352 N347:N352 N367:N368 D367:D368 D371:D372 N371:N372 N377:N379 J377:J379 H377:H379 F67:F75 D377:D379 D400:D401 F400:F401 L400:L401 N400:N401 N409:N410 L409:L410 F409:F410 D409:D410 D418 F418 L418 N418 N421 L421 F421 D421 D424 F424 L424 N424 N67:N75 D244:D245 D65 N65 F65 D242 D57:D63 F57:F63 D236 N53:N55 N57:N63 D36 F36 N36 N38 F38 D38 D40:D41 F40:F41 N40:N41 D31:D34 F31:F34 N31:N34 N26:N29 F26:F29 D26:D29 D23 F23 H23 N23 N17:N20 F18:F20 D17:D20 D12:D14 F12:F13 H12:H13 N12:N14 F44:F51 N44:N51 H9 F9 D9:D10 D7 D268:D273 F268:F273 L268:L273 N268:N273 N265:N266 L265:L266 F265:F266 D265:D266 D260:D263 F260:F263 L260:L263 N260:N263 N253:N258 L253:L258 F253:F258 D253:D258 D229:D231 N229:N231 N220:N227 F220:F227 D220:D227 F53:F55 D53:D55 D44:D51 D204 N183:N191 F183:F191 D183:D191 D177:D181 F177:F181 N177:N181 N167:N175 F167:F175 D167:D175 D159:D165 F159:F165 N159:N165 N149:N157 F149:F157 D149:D157 D139:D147 F139:F147 N139:N147 N129:N137 F129:F137 D129:D137 D119:D127 F119:F127 N119:N127 N109:N117 F109:F117 D109:D117 N98:N106 F98:F106 D98:D106 D94:D96 F94:F96 N94:N96 N88:N92 F88:F92 D88:D92 D85 F85 N85 N77:N83 F77:F83 D77:D83">
      <formula1>0</formula1>
    </dataValidation>
    <dataValidation type="list" allowBlank="1" showInputMessage="1" showErrorMessage="1" sqref="G330:G331 G377:G379 G312:G319 G321:G328 G12:G13 G23 G9">
      <formula1>$Q$48:$Q$65</formula1>
    </dataValidation>
    <dataValidation type="list" allowBlank="1" showInputMessage="1" showErrorMessage="1" sqref="I330:I331 I377:I379 I312:I319 I321:I328">
      <formula1>$Q$67:$Q$74</formula1>
    </dataValidation>
    <dataValidation type="whole" errorStyle="warning" operator="greaterThan" allowBlank="1" showInputMessage="1" showErrorMessage="1" errorTitle="IMPORTANTE" error="Se recomienda leer las instrucciones antes de inciar con el llenado del presupuesto por objeto del gasto" sqref="B1:B3">
      <formula1>0</formula1>
    </dataValidation>
    <dataValidation type="list" allowBlank="1" showInputMessage="1" showErrorMessage="1" sqref="E429 E421 E424 E418 E409:E410 E275 E400:E401 E277:E284 E296:E299 E301:E309 E312:E319 E321:E328 E330:E331 E23 E12:E13 E26:E29 E9 E268:E273 E265:E266 E260:E263 E253:E258 E220:E227 E183:E191 E18:E20 E57:E63 E85 E177:E181 E167:E175 E159:E165 E149:E157 E139:E147 E129:E137 E119:E127 E109:E117 E98:E106 E94:E96 E88:E92 E65 E77:E83 E67:E75 E31:E34 E53:E55 E44:E51 E40:E41 E36 E38">
      <formula1>$Q$18:$Q$46</formula1>
    </dataValidation>
  </dataValidations>
  <pageMargins left="1.1811023622047245" right="0.39370078740157483" top="0.74803149606299213" bottom="0.78740157480314965" header="0.31496062992125984" footer="0.31496062992125984"/>
  <pageSetup paperSize="5" scale="75" orientation="landscape" r:id="rId1"/>
  <headerFooter>
    <oddHeader>&amp;L&amp;"-,Negrita"&amp;18Presupuesto de Egresos por Clasificación Económica y Objeto del Gasto 2012
&amp;14Nombre de la Entidad:&amp;16 &amp;F, Jalisco</oddHeader>
    <oddFooter>&amp;L&amp;8*OG: Obgeto del Gasto.
*OR: Origen del Recurso.&amp;RPágina &amp;P de &amp;N</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FFFF00"/>
  </sheetPr>
  <dimension ref="A1:IP90"/>
  <sheetViews>
    <sheetView workbookViewId="0">
      <pane ySplit="2" topLeftCell="A3" activePane="bottomLeft" state="frozen"/>
      <selection pane="bottomLeft" activeCell="F16" sqref="F16"/>
    </sheetView>
  </sheetViews>
  <sheetFormatPr baseColWidth="10" defaultColWidth="0" defaultRowHeight="0" customHeight="1" zeroHeight="1"/>
  <cols>
    <col min="1" max="2" width="28.5703125" style="319" customWidth="1"/>
    <col min="3" max="3" width="0" style="324" hidden="1" customWidth="1"/>
    <col min="4" max="4" width="8.5703125" style="335" customWidth="1"/>
    <col min="5" max="5" width="3.85546875" style="336" bestFit="1" customWidth="1"/>
    <col min="6" max="6" width="16.5703125" style="337" customWidth="1"/>
    <col min="7" max="7" width="16.5703125" style="335" customWidth="1"/>
    <col min="8" max="8" width="20.28515625" style="335" bestFit="1" customWidth="1"/>
    <col min="9" max="9" width="0.28515625" style="318" customWidth="1"/>
    <col min="10" max="244" width="11.42578125" style="319" hidden="1"/>
    <col min="245" max="245" width="16.42578125" style="319" hidden="1"/>
    <col min="246" max="246" width="16" style="319" hidden="1"/>
    <col min="247" max="249" width="3.28515625" style="319" hidden="1"/>
    <col min="250" max="250" width="7.140625" style="319" hidden="1"/>
    <col min="251" max="16384" width="13.7109375" style="319" hidden="1"/>
  </cols>
  <sheetData>
    <row r="1" spans="1:12" s="339" customFormat="1" ht="13.5" customHeight="1">
      <c r="A1" s="624" t="s">
        <v>1302</v>
      </c>
      <c r="B1" s="624" t="s">
        <v>1303</v>
      </c>
      <c r="C1" s="311"/>
      <c r="D1" s="626" t="s">
        <v>1304</v>
      </c>
      <c r="E1" s="624" t="s">
        <v>733</v>
      </c>
      <c r="F1" s="626" t="s">
        <v>1301</v>
      </c>
      <c r="G1" s="625"/>
      <c r="H1" s="625"/>
      <c r="I1" s="338"/>
    </row>
    <row r="2" spans="1:12" s="339" customFormat="1" ht="30">
      <c r="A2" s="625"/>
      <c r="B2" s="625"/>
      <c r="C2" s="311"/>
      <c r="D2" s="625"/>
      <c r="E2" s="625"/>
      <c r="F2" s="340" t="s">
        <v>1305</v>
      </c>
      <c r="G2" s="340" t="s">
        <v>1306</v>
      </c>
      <c r="H2" s="340" t="s">
        <v>1307</v>
      </c>
      <c r="I2" s="338"/>
    </row>
    <row r="3" spans="1:12" ht="38.25" customHeight="1">
      <c r="A3" s="313" t="s">
        <v>1836</v>
      </c>
      <c r="B3" s="313" t="s">
        <v>1837</v>
      </c>
      <c r="C3" s="348"/>
      <c r="D3" s="314">
        <v>1</v>
      </c>
      <c r="E3" s="315">
        <v>199</v>
      </c>
      <c r="F3" s="316">
        <v>10440</v>
      </c>
      <c r="G3" s="317">
        <f>D3*F3</f>
        <v>10440</v>
      </c>
      <c r="H3" s="317">
        <f>G3*12</f>
        <v>125280</v>
      </c>
    </row>
    <row r="4" spans="1:12" s="321" customFormat="1" ht="38.25" customHeight="1">
      <c r="A4" s="313" t="s">
        <v>1838</v>
      </c>
      <c r="B4" s="313" t="s">
        <v>1837</v>
      </c>
      <c r="C4" s="348"/>
      <c r="D4" s="314">
        <v>1</v>
      </c>
      <c r="E4" s="315">
        <v>199</v>
      </c>
      <c r="F4" s="316">
        <v>6510</v>
      </c>
      <c r="G4" s="317">
        <f t="shared" ref="G4:G31" si="0">D4*F4</f>
        <v>6510</v>
      </c>
      <c r="H4" s="317">
        <f t="shared" ref="H4:H31" si="1">G4*12</f>
        <v>78120</v>
      </c>
      <c r="I4" s="320"/>
      <c r="L4" s="321">
        <v>101</v>
      </c>
    </row>
    <row r="5" spans="1:12" s="321" customFormat="1" ht="38.25" customHeight="1">
      <c r="A5" s="313" t="s">
        <v>1839</v>
      </c>
      <c r="B5" s="313" t="s">
        <v>1837</v>
      </c>
      <c r="C5" s="348"/>
      <c r="D5" s="314">
        <v>1</v>
      </c>
      <c r="E5" s="315">
        <v>199</v>
      </c>
      <c r="F5" s="316">
        <v>4740</v>
      </c>
      <c r="G5" s="317">
        <f t="shared" si="0"/>
        <v>4740</v>
      </c>
      <c r="H5" s="317">
        <f t="shared" si="1"/>
        <v>56880</v>
      </c>
      <c r="I5" s="320"/>
      <c r="L5" s="321">
        <v>102</v>
      </c>
    </row>
    <row r="6" spans="1:12" s="321" customFormat="1" ht="38.25" customHeight="1">
      <c r="A6" s="313" t="s">
        <v>1840</v>
      </c>
      <c r="B6" s="313" t="s">
        <v>1841</v>
      </c>
      <c r="C6" s="348"/>
      <c r="D6" s="314">
        <v>1</v>
      </c>
      <c r="E6" s="315">
        <v>199</v>
      </c>
      <c r="F6" s="316">
        <v>6894</v>
      </c>
      <c r="G6" s="317">
        <f t="shared" si="0"/>
        <v>6894</v>
      </c>
      <c r="H6" s="317">
        <f t="shared" si="1"/>
        <v>82728</v>
      </c>
      <c r="I6" s="320"/>
      <c r="L6" s="321">
        <v>199</v>
      </c>
    </row>
    <row r="7" spans="1:12" s="321" customFormat="1" ht="38.25" customHeight="1">
      <c r="A7" s="313" t="s">
        <v>1842</v>
      </c>
      <c r="B7" s="313" t="s">
        <v>1841</v>
      </c>
      <c r="C7" s="348"/>
      <c r="D7" s="314">
        <v>1</v>
      </c>
      <c r="E7" s="315">
        <v>199</v>
      </c>
      <c r="F7" s="316">
        <v>7320</v>
      </c>
      <c r="G7" s="317">
        <f t="shared" si="0"/>
        <v>7320</v>
      </c>
      <c r="H7" s="317">
        <f t="shared" si="1"/>
        <v>87840</v>
      </c>
      <c r="I7" s="320"/>
      <c r="L7" s="321">
        <v>202</v>
      </c>
    </row>
    <row r="8" spans="1:12" s="321" customFormat="1" ht="38.25" customHeight="1">
      <c r="A8" s="313" t="s">
        <v>1843</v>
      </c>
      <c r="B8" s="313" t="s">
        <v>1837</v>
      </c>
      <c r="C8" s="348"/>
      <c r="D8" s="314">
        <v>1</v>
      </c>
      <c r="E8" s="315">
        <v>199</v>
      </c>
      <c r="F8" s="316">
        <v>5730</v>
      </c>
      <c r="G8" s="317">
        <f t="shared" si="0"/>
        <v>5730</v>
      </c>
      <c r="H8" s="317">
        <f t="shared" si="1"/>
        <v>68760</v>
      </c>
      <c r="I8" s="320"/>
      <c r="L8" s="321">
        <v>204</v>
      </c>
    </row>
    <row r="9" spans="1:12" s="321" customFormat="1" ht="38.25" customHeight="1">
      <c r="A9" s="313" t="s">
        <v>1844</v>
      </c>
      <c r="B9" s="313" t="s">
        <v>1837</v>
      </c>
      <c r="C9" s="348"/>
      <c r="D9" s="314">
        <v>1</v>
      </c>
      <c r="E9" s="315">
        <v>199</v>
      </c>
      <c r="F9" s="316">
        <v>5250</v>
      </c>
      <c r="G9" s="317">
        <f t="shared" si="0"/>
        <v>5250</v>
      </c>
      <c r="H9" s="317">
        <f t="shared" si="1"/>
        <v>63000</v>
      </c>
      <c r="I9" s="320"/>
      <c r="L9" s="321">
        <v>206</v>
      </c>
    </row>
    <row r="10" spans="1:12" s="321" customFormat="1" ht="38.25" customHeight="1">
      <c r="A10" s="313" t="s">
        <v>1845</v>
      </c>
      <c r="B10" s="313" t="s">
        <v>1841</v>
      </c>
      <c r="C10" s="348"/>
      <c r="D10" s="314">
        <v>1</v>
      </c>
      <c r="E10" s="315">
        <v>199</v>
      </c>
      <c r="F10" s="316">
        <v>6000</v>
      </c>
      <c r="G10" s="317">
        <f>D10*F10</f>
        <v>6000</v>
      </c>
      <c r="H10" s="317">
        <f>G10*12</f>
        <v>72000</v>
      </c>
      <c r="I10" s="320"/>
    </row>
    <row r="11" spans="1:12" s="321" customFormat="1" ht="38.25" customHeight="1">
      <c r="A11" s="313" t="s">
        <v>1846</v>
      </c>
      <c r="B11" s="313" t="s">
        <v>1837</v>
      </c>
      <c r="C11" s="348"/>
      <c r="D11" s="314">
        <v>1</v>
      </c>
      <c r="E11" s="315">
        <v>199</v>
      </c>
      <c r="F11" s="316">
        <v>4740</v>
      </c>
      <c r="G11" s="317">
        <f t="shared" si="0"/>
        <v>4740</v>
      </c>
      <c r="H11" s="317">
        <f t="shared" si="1"/>
        <v>56880</v>
      </c>
      <c r="I11" s="320"/>
      <c r="L11" s="321">
        <v>208</v>
      </c>
    </row>
    <row r="12" spans="1:12" s="321" customFormat="1" ht="38.25" customHeight="1">
      <c r="A12" s="313" t="s">
        <v>1847</v>
      </c>
      <c r="B12" s="313" t="s">
        <v>1837</v>
      </c>
      <c r="C12" s="348"/>
      <c r="D12" s="314">
        <v>1</v>
      </c>
      <c r="E12" s="315">
        <v>199</v>
      </c>
      <c r="F12" s="316">
        <v>4950</v>
      </c>
      <c r="G12" s="317">
        <f t="shared" si="0"/>
        <v>4950</v>
      </c>
      <c r="H12" s="317">
        <f t="shared" si="1"/>
        <v>59400</v>
      </c>
      <c r="I12" s="320"/>
      <c r="L12" s="321">
        <v>210</v>
      </c>
    </row>
    <row r="13" spans="1:12" s="321" customFormat="1" ht="38.25" customHeight="1">
      <c r="A13" s="313" t="s">
        <v>1848</v>
      </c>
      <c r="B13" s="313" t="s">
        <v>1850</v>
      </c>
      <c r="C13" s="348"/>
      <c r="D13" s="314">
        <v>1</v>
      </c>
      <c r="E13" s="315">
        <v>199</v>
      </c>
      <c r="F13" s="316">
        <v>3480</v>
      </c>
      <c r="G13" s="317">
        <f t="shared" si="0"/>
        <v>3480</v>
      </c>
      <c r="H13" s="317">
        <f t="shared" si="1"/>
        <v>41760</v>
      </c>
      <c r="I13" s="320"/>
      <c r="L13" s="321">
        <v>212</v>
      </c>
    </row>
    <row r="14" spans="1:12" s="321" customFormat="1" ht="38.25" customHeight="1">
      <c r="A14" s="313" t="s">
        <v>1849</v>
      </c>
      <c r="B14" s="313" t="s">
        <v>1850</v>
      </c>
      <c r="C14" s="348"/>
      <c r="D14" s="314">
        <v>1</v>
      </c>
      <c r="E14" s="315">
        <v>199</v>
      </c>
      <c r="F14" s="316">
        <v>3330</v>
      </c>
      <c r="G14" s="317">
        <f t="shared" si="0"/>
        <v>3330</v>
      </c>
      <c r="H14" s="317">
        <f t="shared" si="1"/>
        <v>39960</v>
      </c>
      <c r="I14" s="320"/>
      <c r="L14" s="321">
        <v>214</v>
      </c>
    </row>
    <row r="15" spans="1:12" s="321" customFormat="1" ht="38.25" customHeight="1">
      <c r="A15" s="313" t="s">
        <v>1851</v>
      </c>
      <c r="B15" s="313" t="s">
        <v>1837</v>
      </c>
      <c r="C15" s="348"/>
      <c r="D15" s="314">
        <v>1</v>
      </c>
      <c r="E15" s="315">
        <v>199</v>
      </c>
      <c r="F15" s="316">
        <v>2850</v>
      </c>
      <c r="G15" s="317">
        <f t="shared" si="0"/>
        <v>2850</v>
      </c>
      <c r="H15" s="317">
        <f t="shared" si="1"/>
        <v>34200</v>
      </c>
      <c r="I15" s="320"/>
      <c r="L15" s="321">
        <v>216</v>
      </c>
    </row>
    <row r="16" spans="1:12" s="321" customFormat="1" ht="38.25" customHeight="1">
      <c r="A16" s="313" t="s">
        <v>1852</v>
      </c>
      <c r="B16" s="313" t="s">
        <v>1837</v>
      </c>
      <c r="C16" s="348"/>
      <c r="D16" s="314">
        <v>1</v>
      </c>
      <c r="E16" s="315">
        <v>199</v>
      </c>
      <c r="F16" s="316">
        <v>2550</v>
      </c>
      <c r="G16" s="317">
        <f t="shared" si="0"/>
        <v>2550</v>
      </c>
      <c r="H16" s="317">
        <f t="shared" si="1"/>
        <v>30600</v>
      </c>
      <c r="I16" s="320"/>
      <c r="L16" s="321">
        <v>218</v>
      </c>
    </row>
    <row r="17" spans="1:13" s="321" customFormat="1" ht="38.25" customHeight="1">
      <c r="A17" s="313" t="s">
        <v>1853</v>
      </c>
      <c r="B17" s="313" t="s">
        <v>1837</v>
      </c>
      <c r="C17" s="348"/>
      <c r="D17" s="314">
        <v>1</v>
      </c>
      <c r="E17" s="315">
        <v>199</v>
      </c>
      <c r="F17" s="316">
        <v>3900</v>
      </c>
      <c r="G17" s="317">
        <f t="shared" si="0"/>
        <v>3900</v>
      </c>
      <c r="H17" s="317">
        <f t="shared" si="1"/>
        <v>46800</v>
      </c>
      <c r="I17" s="320"/>
      <c r="L17" s="321">
        <v>220</v>
      </c>
    </row>
    <row r="18" spans="1:13" s="321" customFormat="1" ht="38.25" customHeight="1">
      <c r="A18" s="313" t="s">
        <v>1854</v>
      </c>
      <c r="B18" s="313" t="s">
        <v>1837</v>
      </c>
      <c r="C18" s="348"/>
      <c r="D18" s="314">
        <v>1</v>
      </c>
      <c r="E18" s="315">
        <v>199</v>
      </c>
      <c r="F18" s="316">
        <v>4500</v>
      </c>
      <c r="G18" s="317">
        <f t="shared" si="0"/>
        <v>4500</v>
      </c>
      <c r="H18" s="317">
        <f t="shared" si="1"/>
        <v>54000</v>
      </c>
      <c r="I18" s="320"/>
      <c r="L18" s="321">
        <v>222</v>
      </c>
    </row>
    <row r="19" spans="1:13" s="321" customFormat="1" ht="38.25" customHeight="1">
      <c r="A19" s="313"/>
      <c r="B19" s="313"/>
      <c r="C19" s="348"/>
      <c r="D19" s="314"/>
      <c r="E19" s="315"/>
      <c r="F19" s="316"/>
      <c r="G19" s="317">
        <f t="shared" si="0"/>
        <v>0</v>
      </c>
      <c r="H19" s="317">
        <f t="shared" si="1"/>
        <v>0</v>
      </c>
      <c r="I19" s="320"/>
      <c r="L19" s="321">
        <v>224</v>
      </c>
    </row>
    <row r="20" spans="1:13" s="321" customFormat="1" ht="38.25" customHeight="1">
      <c r="A20" s="313"/>
      <c r="B20" s="313"/>
      <c r="C20" s="348"/>
      <c r="D20" s="314"/>
      <c r="E20" s="315"/>
      <c r="F20" s="316"/>
      <c r="G20" s="317">
        <f t="shared" si="0"/>
        <v>0</v>
      </c>
      <c r="H20" s="317">
        <f t="shared" si="1"/>
        <v>0</v>
      </c>
      <c r="I20" s="320"/>
      <c r="L20" s="319">
        <v>226</v>
      </c>
      <c r="M20" s="319"/>
    </row>
    <row r="21" spans="1:13" s="321" customFormat="1" ht="38.25" customHeight="1">
      <c r="A21" s="313"/>
      <c r="B21" s="313"/>
      <c r="C21" s="348"/>
      <c r="D21" s="314"/>
      <c r="E21" s="315"/>
      <c r="F21" s="316"/>
      <c r="G21" s="317">
        <f t="shared" si="0"/>
        <v>0</v>
      </c>
      <c r="H21" s="317">
        <f t="shared" si="1"/>
        <v>0</v>
      </c>
      <c r="I21" s="320"/>
      <c r="L21" s="319">
        <v>228</v>
      </c>
      <c r="M21" s="319"/>
    </row>
    <row r="22" spans="1:13" s="321" customFormat="1" ht="38.25" customHeight="1">
      <c r="A22" s="313"/>
      <c r="B22" s="313"/>
      <c r="C22" s="348"/>
      <c r="D22" s="314"/>
      <c r="E22" s="315"/>
      <c r="F22" s="316"/>
      <c r="G22" s="317">
        <f t="shared" si="0"/>
        <v>0</v>
      </c>
      <c r="H22" s="317">
        <f t="shared" si="1"/>
        <v>0</v>
      </c>
      <c r="I22" s="320"/>
      <c r="L22" s="319"/>
      <c r="M22" s="319"/>
    </row>
    <row r="23" spans="1:13" s="321" customFormat="1" ht="38.25" customHeight="1">
      <c r="A23" s="313"/>
      <c r="B23" s="313"/>
      <c r="C23" s="348"/>
      <c r="D23" s="314"/>
      <c r="E23" s="315"/>
      <c r="F23" s="316"/>
      <c r="G23" s="317">
        <f t="shared" si="0"/>
        <v>0</v>
      </c>
      <c r="H23" s="317">
        <f t="shared" si="1"/>
        <v>0</v>
      </c>
      <c r="I23" s="320"/>
      <c r="L23" s="319"/>
      <c r="M23" s="319"/>
    </row>
    <row r="24" spans="1:13" s="321" customFormat="1" ht="38.25" customHeight="1">
      <c r="A24" s="313"/>
      <c r="B24" s="313"/>
      <c r="C24" s="348"/>
      <c r="D24" s="314"/>
      <c r="E24" s="315"/>
      <c r="F24" s="316"/>
      <c r="G24" s="317">
        <f t="shared" si="0"/>
        <v>0</v>
      </c>
      <c r="H24" s="317">
        <f t="shared" si="1"/>
        <v>0</v>
      </c>
      <c r="I24" s="320"/>
      <c r="L24" s="319"/>
      <c r="M24" s="319"/>
    </row>
    <row r="25" spans="1:13" s="321" customFormat="1" ht="38.25" customHeight="1">
      <c r="A25" s="313"/>
      <c r="B25" s="313"/>
      <c r="C25" s="348"/>
      <c r="D25" s="314"/>
      <c r="E25" s="315"/>
      <c r="F25" s="316"/>
      <c r="G25" s="317">
        <f t="shared" si="0"/>
        <v>0</v>
      </c>
      <c r="H25" s="317">
        <f t="shared" si="1"/>
        <v>0</v>
      </c>
      <c r="I25" s="320"/>
      <c r="L25" s="319"/>
      <c r="M25" s="319"/>
    </row>
    <row r="26" spans="1:13" s="321" customFormat="1" ht="38.25" customHeight="1">
      <c r="A26" s="313"/>
      <c r="B26" s="313"/>
      <c r="C26" s="348"/>
      <c r="D26" s="314"/>
      <c r="E26" s="315"/>
      <c r="F26" s="316"/>
      <c r="G26" s="317">
        <f t="shared" si="0"/>
        <v>0</v>
      </c>
      <c r="H26" s="317">
        <f t="shared" si="1"/>
        <v>0</v>
      </c>
      <c r="I26" s="320"/>
      <c r="L26" s="319"/>
      <c r="M26" s="319"/>
    </row>
    <row r="27" spans="1:13" s="321" customFormat="1" ht="38.25" customHeight="1">
      <c r="A27" s="313"/>
      <c r="B27" s="313"/>
      <c r="C27" s="348"/>
      <c r="D27" s="314"/>
      <c r="E27" s="315"/>
      <c r="F27" s="316"/>
      <c r="G27" s="317">
        <f t="shared" si="0"/>
        <v>0</v>
      </c>
      <c r="H27" s="317">
        <f t="shared" si="1"/>
        <v>0</v>
      </c>
      <c r="I27" s="320"/>
      <c r="L27" s="319"/>
      <c r="M27" s="319"/>
    </row>
    <row r="28" spans="1:13" s="321" customFormat="1" ht="38.25" customHeight="1">
      <c r="A28" s="313"/>
      <c r="B28" s="313"/>
      <c r="C28" s="348"/>
      <c r="D28" s="314"/>
      <c r="E28" s="315"/>
      <c r="F28" s="316"/>
      <c r="G28" s="317">
        <f t="shared" si="0"/>
        <v>0</v>
      </c>
      <c r="H28" s="317">
        <f t="shared" si="1"/>
        <v>0</v>
      </c>
      <c r="I28" s="320"/>
      <c r="L28" s="319"/>
      <c r="M28" s="319"/>
    </row>
    <row r="29" spans="1:13" s="321" customFormat="1" ht="38.25" customHeight="1">
      <c r="A29" s="313"/>
      <c r="B29" s="313"/>
      <c r="C29" s="348"/>
      <c r="D29" s="314"/>
      <c r="E29" s="315"/>
      <c r="F29" s="316"/>
      <c r="G29" s="317">
        <f t="shared" si="0"/>
        <v>0</v>
      </c>
      <c r="H29" s="317">
        <f t="shared" si="1"/>
        <v>0</v>
      </c>
      <c r="I29" s="320"/>
      <c r="L29" s="319"/>
      <c r="M29" s="319"/>
    </row>
    <row r="30" spans="1:13" s="321" customFormat="1" ht="38.25" customHeight="1">
      <c r="A30" s="313"/>
      <c r="B30" s="313"/>
      <c r="C30" s="348"/>
      <c r="D30" s="314"/>
      <c r="E30" s="315"/>
      <c r="F30" s="316"/>
      <c r="G30" s="317">
        <f t="shared" si="0"/>
        <v>0</v>
      </c>
      <c r="H30" s="317">
        <f t="shared" si="1"/>
        <v>0</v>
      </c>
      <c r="I30" s="320"/>
      <c r="L30" s="319"/>
      <c r="M30" s="319"/>
    </row>
    <row r="31" spans="1:13" s="321" customFormat="1" ht="38.25" customHeight="1">
      <c r="A31" s="313"/>
      <c r="B31" s="313"/>
      <c r="C31" s="348"/>
      <c r="D31" s="314"/>
      <c r="E31" s="315"/>
      <c r="F31" s="316"/>
      <c r="G31" s="317">
        <f t="shared" si="0"/>
        <v>0</v>
      </c>
      <c r="H31" s="317">
        <f t="shared" si="1"/>
        <v>0</v>
      </c>
      <c r="I31" s="320"/>
      <c r="L31" s="319"/>
      <c r="M31" s="319"/>
    </row>
    <row r="32" spans="1:13" ht="0.75" customHeight="1">
      <c r="A32" s="322"/>
      <c r="B32" s="323"/>
      <c r="D32" s="325"/>
      <c r="E32" s="326"/>
      <c r="F32" s="327"/>
      <c r="G32" s="328"/>
      <c r="H32" s="328"/>
    </row>
    <row r="33" spans="1:29" s="329" customFormat="1" ht="24.75" customHeight="1" thickBot="1">
      <c r="A33" s="341"/>
      <c r="B33" s="342"/>
      <c r="C33" s="343"/>
      <c r="D33" s="344"/>
      <c r="E33" s="342"/>
      <c r="F33" s="345"/>
      <c r="G33" s="346" t="s">
        <v>1308</v>
      </c>
      <c r="H33" s="347">
        <f>SUM(H2:H32)</f>
        <v>998208</v>
      </c>
      <c r="I33" s="330"/>
      <c r="L33" s="319"/>
      <c r="M33" s="319"/>
    </row>
    <row r="34" spans="1:29" ht="15.75" hidden="1" thickTop="1">
      <c r="A34" s="331"/>
      <c r="B34" s="332"/>
      <c r="D34" s="333"/>
      <c r="E34" s="332"/>
      <c r="F34" s="334"/>
      <c r="G34" s="333"/>
      <c r="H34" s="334"/>
    </row>
    <row r="35" spans="1:29" ht="15.75" hidden="1" thickTop="1">
      <c r="A35" s="331"/>
      <c r="B35" s="332"/>
      <c r="D35" s="333"/>
      <c r="E35" s="332"/>
      <c r="F35" s="334"/>
      <c r="G35" s="333"/>
      <c r="H35" s="333"/>
    </row>
    <row r="36" spans="1:29" s="335" customFormat="1" ht="13.5" hidden="1" thickTop="1">
      <c r="A36" s="331"/>
      <c r="B36" s="332"/>
      <c r="D36" s="333"/>
      <c r="E36" s="332"/>
      <c r="F36" s="334"/>
      <c r="G36" s="333"/>
      <c r="H36" s="333"/>
      <c r="I36" s="318"/>
      <c r="J36" s="319"/>
      <c r="K36" s="319"/>
      <c r="L36" s="319"/>
      <c r="M36" s="319"/>
      <c r="N36" s="319"/>
      <c r="O36" s="319"/>
      <c r="P36" s="319"/>
      <c r="Q36" s="319"/>
      <c r="R36" s="319"/>
      <c r="S36" s="319"/>
      <c r="T36" s="319"/>
      <c r="U36" s="319"/>
      <c r="V36" s="319"/>
      <c r="W36" s="319"/>
      <c r="X36" s="319"/>
      <c r="Y36" s="319"/>
      <c r="Z36" s="319"/>
      <c r="AA36" s="319"/>
      <c r="AB36" s="319"/>
      <c r="AC36" s="319"/>
    </row>
    <row r="37" spans="1:29" s="335" customFormat="1" ht="13.5" hidden="1" thickTop="1">
      <c r="A37" s="319"/>
      <c r="B37" s="319"/>
      <c r="E37" s="336"/>
      <c r="F37" s="337"/>
      <c r="I37" s="318"/>
      <c r="J37" s="319"/>
      <c r="K37" s="319"/>
      <c r="L37" s="319"/>
      <c r="M37" s="319"/>
      <c r="N37" s="319"/>
      <c r="O37" s="319"/>
      <c r="P37" s="319"/>
      <c r="Q37" s="319"/>
      <c r="R37" s="319"/>
      <c r="S37" s="319"/>
      <c r="T37" s="319"/>
      <c r="U37" s="319"/>
      <c r="V37" s="319"/>
      <c r="W37" s="319"/>
      <c r="X37" s="319"/>
      <c r="Y37" s="319"/>
      <c r="Z37" s="319"/>
      <c r="AA37" s="319"/>
      <c r="AB37" s="319"/>
      <c r="AC37" s="319"/>
    </row>
    <row r="38" spans="1:29" s="335" customFormat="1" ht="13.5" hidden="1" thickTop="1">
      <c r="A38" s="319"/>
      <c r="B38" s="319"/>
      <c r="E38" s="336"/>
      <c r="F38" s="337"/>
      <c r="I38" s="318"/>
      <c r="J38" s="319"/>
      <c r="K38" s="319"/>
      <c r="L38" s="319"/>
      <c r="M38" s="319"/>
      <c r="N38" s="319"/>
      <c r="O38" s="319"/>
      <c r="P38" s="319"/>
      <c r="Q38" s="319"/>
      <c r="R38" s="319"/>
      <c r="S38" s="319"/>
      <c r="T38" s="319"/>
      <c r="U38" s="319"/>
      <c r="V38" s="319"/>
      <c r="W38" s="319"/>
      <c r="X38" s="319"/>
      <c r="Y38" s="319"/>
      <c r="Z38" s="319"/>
      <c r="AA38" s="319"/>
      <c r="AB38" s="319"/>
      <c r="AC38" s="319"/>
    </row>
    <row r="39" spans="1:29" s="335" customFormat="1" ht="13.5" hidden="1" thickTop="1">
      <c r="A39" s="319"/>
      <c r="B39" s="319"/>
      <c r="E39" s="336"/>
      <c r="F39" s="337"/>
      <c r="I39" s="318"/>
      <c r="J39" s="319"/>
      <c r="K39" s="319"/>
      <c r="L39" s="319"/>
      <c r="M39" s="319"/>
      <c r="N39" s="319"/>
      <c r="O39" s="319"/>
      <c r="P39" s="319"/>
      <c r="Q39" s="319"/>
      <c r="R39" s="319"/>
      <c r="S39" s="319"/>
      <c r="T39" s="319"/>
      <c r="U39" s="319"/>
      <c r="V39" s="319"/>
      <c r="W39" s="319"/>
      <c r="X39" s="319"/>
      <c r="Y39" s="319"/>
      <c r="Z39" s="319"/>
      <c r="AA39" s="319"/>
      <c r="AB39" s="319"/>
      <c r="AC39" s="319"/>
    </row>
    <row r="40" spans="1:29" s="335" customFormat="1" ht="13.5" hidden="1" thickTop="1">
      <c r="A40" s="319"/>
      <c r="B40" s="319"/>
      <c r="E40" s="336"/>
      <c r="F40" s="337"/>
      <c r="I40" s="318"/>
      <c r="J40" s="319"/>
      <c r="K40" s="319"/>
      <c r="L40" s="319"/>
      <c r="M40" s="319"/>
      <c r="N40" s="319"/>
      <c r="O40" s="319"/>
      <c r="P40" s="319"/>
      <c r="Q40" s="319"/>
      <c r="R40" s="319"/>
      <c r="S40" s="319"/>
      <c r="T40" s="319"/>
      <c r="U40" s="319"/>
      <c r="V40" s="319"/>
      <c r="W40" s="319"/>
      <c r="X40" s="319"/>
      <c r="Y40" s="319"/>
      <c r="Z40" s="319"/>
      <c r="AA40" s="319"/>
      <c r="AB40" s="319"/>
      <c r="AC40" s="319"/>
    </row>
    <row r="41" spans="1:29" s="335" customFormat="1" ht="13.5" hidden="1" thickTop="1">
      <c r="A41" s="319"/>
      <c r="B41" s="319"/>
      <c r="E41" s="336"/>
      <c r="F41" s="337"/>
      <c r="I41" s="318"/>
      <c r="J41" s="319"/>
      <c r="K41" s="319"/>
      <c r="L41" s="319"/>
      <c r="M41" s="319"/>
      <c r="N41" s="319"/>
      <c r="O41" s="319"/>
      <c r="P41" s="319"/>
      <c r="Q41" s="319"/>
      <c r="R41" s="319"/>
      <c r="S41" s="319"/>
      <c r="T41" s="319"/>
      <c r="U41" s="319"/>
      <c r="V41" s="319"/>
      <c r="W41" s="319"/>
      <c r="X41" s="319"/>
      <c r="Y41" s="319"/>
      <c r="Z41" s="319"/>
      <c r="AA41" s="319"/>
      <c r="AB41" s="319"/>
      <c r="AC41" s="319"/>
    </row>
    <row r="42" spans="1:29" s="335" customFormat="1" ht="13.5" hidden="1" thickTop="1">
      <c r="A42" s="319"/>
      <c r="B42" s="319"/>
      <c r="E42" s="336"/>
      <c r="F42" s="337"/>
      <c r="I42" s="318"/>
      <c r="J42" s="319"/>
      <c r="K42" s="319"/>
      <c r="L42" s="319"/>
      <c r="M42" s="319"/>
      <c r="N42" s="319"/>
      <c r="O42" s="319"/>
      <c r="P42" s="319"/>
      <c r="Q42" s="319"/>
      <c r="R42" s="319"/>
      <c r="S42" s="319"/>
      <c r="T42" s="319"/>
      <c r="U42" s="319"/>
      <c r="V42" s="319"/>
      <c r="W42" s="319"/>
      <c r="X42" s="319"/>
      <c r="Y42" s="319"/>
      <c r="Z42" s="319"/>
      <c r="AA42" s="319"/>
      <c r="AB42" s="319"/>
      <c r="AC42" s="319"/>
    </row>
    <row r="43" spans="1:29" s="335" customFormat="1" ht="13.5" hidden="1" thickTop="1">
      <c r="A43" s="319"/>
      <c r="B43" s="319"/>
      <c r="E43" s="336"/>
      <c r="F43" s="337"/>
      <c r="I43" s="318"/>
      <c r="J43" s="319"/>
      <c r="K43" s="319"/>
      <c r="L43" s="319"/>
      <c r="M43" s="319"/>
      <c r="N43" s="319"/>
      <c r="O43" s="319"/>
      <c r="P43" s="319"/>
      <c r="Q43" s="319"/>
      <c r="R43" s="319"/>
      <c r="S43" s="319"/>
      <c r="T43" s="319"/>
      <c r="U43" s="319"/>
      <c r="V43" s="319"/>
      <c r="W43" s="319"/>
      <c r="X43" s="319"/>
      <c r="Y43" s="319"/>
      <c r="Z43" s="319"/>
      <c r="AA43" s="319"/>
      <c r="AB43" s="319"/>
      <c r="AC43" s="319"/>
    </row>
    <row r="44" spans="1:29" s="335" customFormat="1" ht="13.5" hidden="1" thickTop="1">
      <c r="A44" s="319"/>
      <c r="B44" s="319"/>
      <c r="E44" s="336"/>
      <c r="F44" s="337"/>
      <c r="I44" s="318"/>
      <c r="J44" s="319"/>
      <c r="K44" s="319"/>
      <c r="L44" s="319"/>
      <c r="M44" s="319"/>
      <c r="N44" s="319"/>
      <c r="O44" s="319"/>
      <c r="P44" s="319"/>
      <c r="Q44" s="319"/>
      <c r="R44" s="319"/>
      <c r="S44" s="319"/>
      <c r="T44" s="319"/>
      <c r="U44" s="319"/>
      <c r="V44" s="319"/>
      <c r="W44" s="319"/>
      <c r="X44" s="319"/>
      <c r="Y44" s="319"/>
      <c r="Z44" s="319"/>
      <c r="AA44" s="319"/>
      <c r="AB44" s="319"/>
      <c r="AC44" s="319"/>
    </row>
    <row r="45" spans="1:29" s="335" customFormat="1" ht="13.5" hidden="1" thickTop="1">
      <c r="A45" s="319"/>
      <c r="B45" s="319"/>
      <c r="E45" s="336"/>
      <c r="F45" s="337"/>
      <c r="I45" s="318"/>
      <c r="J45" s="319"/>
      <c r="K45" s="319"/>
      <c r="L45" s="319"/>
      <c r="M45" s="319"/>
      <c r="N45" s="319"/>
      <c r="O45" s="319"/>
      <c r="P45" s="319"/>
      <c r="Q45" s="319"/>
      <c r="R45" s="319"/>
      <c r="S45" s="319"/>
      <c r="T45" s="319"/>
      <c r="U45" s="319"/>
      <c r="V45" s="319"/>
      <c r="W45" s="319"/>
      <c r="X45" s="319"/>
      <c r="Y45" s="319"/>
      <c r="Z45" s="319"/>
      <c r="AA45" s="319"/>
      <c r="AB45" s="319"/>
      <c r="AC45" s="319"/>
    </row>
    <row r="46" spans="1:29" s="335" customFormat="1" ht="13.5" hidden="1" thickTop="1">
      <c r="A46" s="319"/>
      <c r="B46" s="319"/>
      <c r="E46" s="336"/>
      <c r="F46" s="337"/>
      <c r="I46" s="318"/>
      <c r="J46" s="319"/>
      <c r="K46" s="319"/>
      <c r="L46" s="319"/>
      <c r="M46" s="319"/>
      <c r="N46" s="319"/>
      <c r="O46" s="319"/>
      <c r="P46" s="319"/>
      <c r="Q46" s="319"/>
      <c r="R46" s="319"/>
      <c r="S46" s="319"/>
      <c r="T46" s="319"/>
      <c r="U46" s="319"/>
      <c r="V46" s="319"/>
      <c r="W46" s="319"/>
      <c r="X46" s="319"/>
      <c r="Y46" s="319"/>
      <c r="Z46" s="319"/>
      <c r="AA46" s="319"/>
      <c r="AB46" s="319"/>
      <c r="AC46" s="319"/>
    </row>
    <row r="47" spans="1:29" s="335" customFormat="1" ht="13.5" hidden="1" thickTop="1">
      <c r="A47" s="319"/>
      <c r="B47" s="319"/>
      <c r="E47" s="336"/>
      <c r="F47" s="337"/>
      <c r="I47" s="318"/>
      <c r="J47" s="319"/>
      <c r="K47" s="319"/>
      <c r="L47" s="319"/>
      <c r="M47" s="319"/>
      <c r="N47" s="319"/>
      <c r="O47" s="319"/>
      <c r="P47" s="319"/>
      <c r="Q47" s="319"/>
      <c r="R47" s="319"/>
      <c r="S47" s="319"/>
      <c r="T47" s="319"/>
      <c r="U47" s="319"/>
      <c r="V47" s="319"/>
      <c r="W47" s="319"/>
      <c r="X47" s="319"/>
      <c r="Y47" s="319"/>
      <c r="Z47" s="319"/>
      <c r="AA47" s="319"/>
      <c r="AB47" s="319"/>
      <c r="AC47" s="319"/>
    </row>
    <row r="48" spans="1:29" s="335" customFormat="1" ht="13.5" hidden="1" thickTop="1">
      <c r="A48" s="319"/>
      <c r="B48" s="319"/>
      <c r="E48" s="336"/>
      <c r="F48" s="337"/>
      <c r="I48" s="318"/>
      <c r="J48" s="319"/>
      <c r="K48" s="319"/>
      <c r="L48" s="319"/>
      <c r="M48" s="319"/>
      <c r="N48" s="319"/>
      <c r="O48" s="319"/>
      <c r="P48" s="319"/>
      <c r="Q48" s="319"/>
      <c r="R48" s="319"/>
      <c r="S48" s="319"/>
      <c r="T48" s="319"/>
      <c r="U48" s="319"/>
      <c r="V48" s="319"/>
      <c r="W48" s="319"/>
      <c r="X48" s="319"/>
      <c r="Y48" s="319"/>
      <c r="Z48" s="319"/>
      <c r="AA48" s="319"/>
      <c r="AB48" s="319"/>
      <c r="AC48" s="319"/>
    </row>
    <row r="49" spans="1:29" s="335" customFormat="1" ht="13.5" hidden="1" thickTop="1">
      <c r="A49" s="319"/>
      <c r="B49" s="319"/>
      <c r="E49" s="336"/>
      <c r="F49" s="337"/>
      <c r="I49" s="318"/>
      <c r="J49" s="319"/>
      <c r="K49" s="319"/>
      <c r="L49" s="319"/>
      <c r="M49" s="319"/>
      <c r="N49" s="319"/>
      <c r="O49" s="319"/>
      <c r="P49" s="319"/>
      <c r="Q49" s="319"/>
      <c r="R49" s="319"/>
      <c r="S49" s="319"/>
      <c r="T49" s="319"/>
      <c r="U49" s="319"/>
      <c r="V49" s="319"/>
      <c r="W49" s="319"/>
      <c r="X49" s="319"/>
      <c r="Y49" s="319"/>
      <c r="Z49" s="319"/>
      <c r="AA49" s="319"/>
      <c r="AB49" s="319"/>
      <c r="AC49" s="319"/>
    </row>
    <row r="50" spans="1:29" s="335" customFormat="1" ht="13.5" hidden="1" thickTop="1">
      <c r="A50" s="319"/>
      <c r="B50" s="319"/>
      <c r="E50" s="336"/>
      <c r="F50" s="337"/>
      <c r="I50" s="318"/>
      <c r="J50" s="319"/>
      <c r="K50" s="319"/>
      <c r="L50" s="319"/>
      <c r="M50" s="319"/>
      <c r="N50" s="319"/>
      <c r="O50" s="319"/>
      <c r="P50" s="319"/>
      <c r="Q50" s="319"/>
      <c r="R50" s="319"/>
      <c r="S50" s="319"/>
      <c r="T50" s="319"/>
      <c r="U50" s="319"/>
      <c r="V50" s="319"/>
      <c r="W50" s="319"/>
      <c r="X50" s="319"/>
      <c r="Y50" s="319"/>
      <c r="Z50" s="319"/>
      <c r="AA50" s="319"/>
      <c r="AB50" s="319"/>
      <c r="AC50" s="319"/>
    </row>
    <row r="51" spans="1:29" s="335" customFormat="1" ht="13.5" hidden="1" thickTop="1">
      <c r="A51" s="319"/>
      <c r="B51" s="319"/>
      <c r="E51" s="336"/>
      <c r="F51" s="337"/>
      <c r="I51" s="318"/>
      <c r="J51" s="319"/>
      <c r="K51" s="319"/>
      <c r="L51" s="319"/>
      <c r="M51" s="319"/>
      <c r="N51" s="319"/>
      <c r="O51" s="319"/>
      <c r="P51" s="319"/>
      <c r="Q51" s="319"/>
      <c r="R51" s="319"/>
      <c r="S51" s="319"/>
      <c r="T51" s="319"/>
      <c r="U51" s="319"/>
      <c r="V51" s="319"/>
      <c r="W51" s="319"/>
      <c r="X51" s="319"/>
      <c r="Y51" s="319"/>
      <c r="Z51" s="319"/>
      <c r="AA51" s="319"/>
      <c r="AB51" s="319"/>
      <c r="AC51" s="319"/>
    </row>
    <row r="52" spans="1:29" ht="15.75" hidden="1" thickTop="1"/>
    <row r="53" spans="1:29" ht="15.75" hidden="1" thickTop="1"/>
    <row r="54" spans="1:29" ht="15.75" hidden="1" thickTop="1"/>
    <row r="55" spans="1:29" ht="15.75" hidden="1" thickTop="1"/>
    <row r="56" spans="1:29" ht="15.75" hidden="1" thickTop="1"/>
    <row r="57" spans="1:29" ht="15.75" hidden="1" thickTop="1"/>
    <row r="58" spans="1:29" ht="15.75" hidden="1" thickTop="1"/>
    <row r="59" spans="1:29" ht="15.75" hidden="1" thickTop="1"/>
    <row r="60" spans="1:29" ht="15.75" hidden="1" thickTop="1"/>
    <row r="61" spans="1:29" ht="15.75" hidden="1" thickTop="1"/>
    <row r="62" spans="1:29" ht="15.75" hidden="1" thickTop="1"/>
    <row r="63" spans="1:29" ht="15.75" hidden="1" thickTop="1"/>
    <row r="64" spans="1:29" ht="15.75" hidden="1" thickTop="1"/>
    <row r="65" ht="15.75" hidden="1" thickTop="1"/>
    <row r="66" ht="15.75" hidden="1" thickTop="1"/>
    <row r="67" ht="15.75" hidden="1" thickTop="1"/>
    <row r="68" ht="15.75" hidden="1" thickTop="1"/>
    <row r="69" ht="15.75" hidden="1" thickTop="1"/>
    <row r="70" ht="15.75" hidden="1" thickTop="1"/>
    <row r="71" ht="15.75" hidden="1" thickTop="1"/>
    <row r="72" ht="15.75" hidden="1" thickTop="1"/>
    <row r="73" ht="15.75" hidden="1" thickTop="1"/>
    <row r="74" ht="15.75" hidden="1" thickTop="1"/>
    <row r="75" ht="15.75" hidden="1" thickTop="1"/>
    <row r="76" ht="15.75" hidden="1" thickTop="1"/>
    <row r="77" ht="15.75" hidden="1" thickTop="1"/>
    <row r="78" ht="15.75" hidden="1" thickTop="1"/>
    <row r="79" ht="15.75" hidden="1" thickTop="1"/>
    <row r="80" ht="15.75" hidden="1" thickTop="1"/>
    <row r="81" ht="15.75" hidden="1" thickTop="1"/>
    <row r="82" ht="15.75" hidden="1" thickTop="1"/>
    <row r="83" ht="15.75" hidden="1" thickTop="1"/>
    <row r="84" ht="15.75" hidden="1" thickTop="1"/>
    <row r="85" ht="15.75" hidden="1" thickTop="1"/>
    <row r="86" ht="15.75" hidden="1" thickTop="1"/>
    <row r="87" ht="15.75" hidden="1" thickTop="1"/>
    <row r="88" ht="15.75" hidden="1" thickTop="1"/>
    <row r="89" ht="15.75" hidden="1" thickTop="1"/>
    <row r="90" ht="15.75" hidden="1" thickTop="1"/>
  </sheetData>
  <sheetProtection password="D38D" sheet="1" objects="1" scenarios="1" insertRows="0" deleteRows="0"/>
  <mergeCells count="5">
    <mergeCell ref="A1:A2"/>
    <mergeCell ref="B1:B2"/>
    <mergeCell ref="E1:E2"/>
    <mergeCell ref="D1:D2"/>
    <mergeCell ref="F1:H1"/>
  </mergeCells>
  <dataValidations count="11">
    <dataValidation type="list" allowBlank="1" showInputMessage="1" showErrorMessage="1" errorTitle="Error en los datos introducidos" error="Se ingreso una referencia distinta a &quot;B&quot; o &quot;C&quot; en la categoría de la plaza." prompt="Seleccione o introduzca en la categoría solo una inicial:_x000a_&quot;B&quot; si corresponde la plaza a Base._x000a_&quot;C&quot; si corresponde la plaza a Confianza." sqref="IN65534:IN65536">
      <formula1>#REF!</formula1>
    </dataValidation>
    <dataValidation allowBlank="1" showInputMessage="1" showErrorMessage="1" prompt="El resultado de esta columa es la base de la partida 1303 del formato 14-E." sqref="IV33"/>
    <dataValidation allowBlank="1" showInputMessage="1" showErrorMessage="1" prompt="El resultado de esta columa es la base de la partida 1302 del formato 14-E." sqref="IU33"/>
    <dataValidation allowBlank="1" showInputMessage="1" showErrorMessage="1" prompt="El resultado de esta columa es la base de la partida 1301 del formato 14-E." sqref="IT33"/>
    <dataValidation allowBlank="1" showInputMessage="1" showErrorMessage="1" prompt="El resultado de esta columna es el estimado de los sueldos y salarios del personal permanente, partida 1101 en el formato 14-E." sqref="IS33"/>
    <dataValidation type="whole" allowBlank="1" showInputMessage="1" showErrorMessage="1" errorTitle="Error en el dato introducido" prompt="Ingresa el número de plazas para dicha adscripción, considera que este se multiplicara automaticamente por el sueldo mensual. (ejem. Regidores número de plazas 9)" sqref="IP34:IP65523">
      <formula1>0</formula1>
      <formula2>500</formula2>
    </dataValidation>
    <dataValidation allowBlank="1" showInputMessage="1" showErrorMessage="1" prompt="Introduce al área, departamento o dirección a la que pertenece la plaza (ejem. Jefe de Ingresos pertenece al área de &quot;Hacienda Pública Municipal&quot;, Secretario Particular a &quot;Presidencia&quot;, Oficial Mayor a &quot;Departamento de Recursos Humanos&quot;, etc." sqref="IL34:IL65523"/>
    <dataValidation allowBlank="1" showInputMessage="1" showErrorMessage="1" prompt="Captura el nombre asignado o el nombre como se le identifica a la plaza (ejem. Jefe de Ingresos, Secretario Particular, Oficial Mayor, etc.)" sqref="IK34:IK65523"/>
    <dataValidation type="list" allowBlank="1" showInputMessage="1" showErrorMessage="1" errorTitle="Error en los datos introducidos" error="Se ingreso una referencia distinta a &quot; B&quot; o &quot;C&quot; en la categoría de la plaza." prompt="Selecciona en la categoría solo una inicial:_x000a_&quot;B&quot; si corresponde la plaza de base._x000a_&quot;C&quot; si corresponde la plaza de confianza." sqref="IN34:IN65523">
      <formula1>#REF!</formula1>
    </dataValidation>
    <dataValidation type="whole" allowBlank="1" showInputMessage="1" showErrorMessage="1" errorTitle="Error en el importe de la celda" error="La cantidad ingresada solo permite datos en el rango comprendido del 0 al 500." prompt="La jornada se determina multiplicando las horas a trabajar al día por los días de la semana que se laboran (ejem: 8 horas díarias, de lunes a viernes 8 x 5 = 40)" sqref="IM34:IM65523">
      <formula1>0</formula1>
      <formula2>500</formula2>
    </dataValidation>
    <dataValidation type="list" allowBlank="1" showInputMessage="1" showErrorMessage="1" sqref="E3:E31">
      <formula1>$L$4:$L$21</formula1>
    </dataValidation>
  </dataValidations>
  <printOptions horizontalCentered="1"/>
  <pageMargins left="0.39370078740157483" right="0.39370078740157483" top="1.1417322834645669" bottom="0.74803149606299213" header="0.51181102362204722" footer="0.51181102362204722"/>
  <pageSetup paperSize="5" scale="75" orientation="portrait" horizontalDpi="4294967293" r:id="rId1"/>
  <headerFooter alignWithMargins="0">
    <oddHeader>&amp;L&amp;"-,Negrita"&amp;20Plantilla de Personal de Carácter Permanente 2012
&amp;14Nombre de la Entidad: &amp;F, Jalisco</oddHeader>
    <oddFooter>&amp;RPágina &amp;P de &amp;N</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dimension ref="A1:N411"/>
  <sheetViews>
    <sheetView topLeftCell="B1" zoomScaleNormal="100" workbookViewId="0">
      <selection activeCell="M9" sqref="M9"/>
    </sheetView>
  </sheetViews>
  <sheetFormatPr baseColWidth="10" defaultColWidth="0" defaultRowHeight="15" zeroHeight="1"/>
  <cols>
    <col min="1" max="1" width="9.42578125" style="25" customWidth="1"/>
    <col min="2" max="2" width="5" style="25" bestFit="1" customWidth="1"/>
    <col min="3" max="3" width="46.5703125" style="25" customWidth="1"/>
    <col min="4" max="12" width="13.42578125" style="30" customWidth="1"/>
    <col min="13" max="13" width="13.42578125" style="31" customWidth="1"/>
    <col min="14" max="14" width="0.28515625" customWidth="1"/>
    <col min="15" max="16384" width="11.42578125" hidden="1"/>
  </cols>
  <sheetData>
    <row r="1" spans="1:13" s="402" customFormat="1" ht="15.75">
      <c r="A1" s="628" t="s">
        <v>1590</v>
      </c>
      <c r="B1" s="628" t="s">
        <v>1384</v>
      </c>
      <c r="C1" s="628" t="s">
        <v>713</v>
      </c>
      <c r="D1" s="627" t="s">
        <v>779</v>
      </c>
      <c r="E1" s="627"/>
      <c r="F1" s="627"/>
      <c r="G1" s="627"/>
      <c r="H1" s="627"/>
      <c r="I1" s="627"/>
      <c r="J1" s="627"/>
      <c r="K1" s="627"/>
      <c r="L1" s="627"/>
      <c r="M1" s="630" t="s">
        <v>712</v>
      </c>
    </row>
    <row r="2" spans="1:13" s="403" customFormat="1" ht="15.75">
      <c r="A2" s="629"/>
      <c r="B2" s="629"/>
      <c r="C2" s="629"/>
      <c r="D2" s="401" t="s">
        <v>780</v>
      </c>
      <c r="E2" s="401" t="s">
        <v>781</v>
      </c>
      <c r="F2" s="401" t="s">
        <v>782</v>
      </c>
      <c r="G2" s="401" t="s">
        <v>783</v>
      </c>
      <c r="H2" s="401" t="s">
        <v>784</v>
      </c>
      <c r="I2" s="401" t="s">
        <v>785</v>
      </c>
      <c r="J2" s="401" t="s">
        <v>786</v>
      </c>
      <c r="K2" s="401" t="s">
        <v>787</v>
      </c>
      <c r="L2" s="401" t="s">
        <v>788</v>
      </c>
      <c r="M2" s="629"/>
    </row>
    <row r="3" spans="1:13" ht="25.5" customHeight="1">
      <c r="A3" s="26" t="s">
        <v>1598</v>
      </c>
      <c r="B3" s="404">
        <v>0</v>
      </c>
      <c r="C3" s="42" t="s">
        <v>1595</v>
      </c>
      <c r="D3" s="33"/>
      <c r="E3" s="33"/>
      <c r="F3" s="33"/>
      <c r="G3" s="33"/>
      <c r="H3" s="33"/>
      <c r="I3" s="33"/>
      <c r="J3" s="33"/>
      <c r="K3" s="33"/>
      <c r="L3" s="33"/>
      <c r="M3" s="28">
        <f>SUM(D3:L3)</f>
        <v>0</v>
      </c>
    </row>
    <row r="4" spans="1:13" ht="25.5" customHeight="1">
      <c r="A4" s="26" t="s">
        <v>1599</v>
      </c>
      <c r="B4" s="404">
        <v>0</v>
      </c>
      <c r="C4" s="42" t="s">
        <v>1596</v>
      </c>
      <c r="D4" s="33"/>
      <c r="E4" s="33"/>
      <c r="F4" s="33"/>
      <c r="G4" s="33"/>
      <c r="H4" s="33"/>
      <c r="I4" s="33"/>
      <c r="J4" s="33"/>
      <c r="K4" s="33"/>
      <c r="L4" s="33"/>
      <c r="M4" s="28">
        <f t="shared" ref="M4:M24" si="0">SUM(D4:L4)</f>
        <v>0</v>
      </c>
    </row>
    <row r="5" spans="1:13" ht="25.5" customHeight="1">
      <c r="A5" s="26" t="s">
        <v>1591</v>
      </c>
      <c r="B5" s="404">
        <v>0</v>
      </c>
      <c r="C5" s="42" t="s">
        <v>1597</v>
      </c>
      <c r="D5" s="29"/>
      <c r="E5" s="29"/>
      <c r="F5" s="29"/>
      <c r="G5" s="29"/>
      <c r="H5" s="29"/>
      <c r="I5" s="29"/>
      <c r="J5" s="29"/>
      <c r="K5" s="29"/>
      <c r="L5" s="29"/>
      <c r="M5" s="28">
        <f t="shared" si="0"/>
        <v>0</v>
      </c>
    </row>
    <row r="6" spans="1:13" ht="25.5" customHeight="1">
      <c r="A6" s="26" t="s">
        <v>1592</v>
      </c>
      <c r="B6" s="404">
        <v>0</v>
      </c>
      <c r="C6" s="42"/>
      <c r="D6" s="29"/>
      <c r="E6" s="29"/>
      <c r="F6" s="29"/>
      <c r="G6" s="29"/>
      <c r="H6" s="29"/>
      <c r="I6" s="29"/>
      <c r="J6" s="29"/>
      <c r="K6" s="29"/>
      <c r="L6" s="29"/>
      <c r="M6" s="28">
        <f t="shared" si="0"/>
        <v>0</v>
      </c>
    </row>
    <row r="7" spans="1:13" s="394" customFormat="1" ht="25.5" customHeight="1">
      <c r="A7" s="26" t="s">
        <v>1593</v>
      </c>
      <c r="B7" s="404">
        <v>0</v>
      </c>
      <c r="C7" s="42"/>
      <c r="D7" s="29"/>
      <c r="E7" s="29"/>
      <c r="F7" s="29"/>
      <c r="G7" s="29"/>
      <c r="H7" s="29"/>
      <c r="I7" s="29"/>
      <c r="J7" s="29"/>
      <c r="K7" s="29"/>
      <c r="L7" s="29"/>
      <c r="M7" s="28">
        <f t="shared" si="0"/>
        <v>0</v>
      </c>
    </row>
    <row r="8" spans="1:13" s="394" customFormat="1" ht="25.5" customHeight="1">
      <c r="A8" s="26" t="s">
        <v>1594</v>
      </c>
      <c r="B8" s="404">
        <v>0</v>
      </c>
      <c r="C8" s="27" t="s">
        <v>1601</v>
      </c>
      <c r="D8" s="29"/>
      <c r="E8" s="29"/>
      <c r="F8" s="29"/>
      <c r="G8" s="29"/>
      <c r="H8" s="29"/>
      <c r="I8" s="29"/>
      <c r="J8" s="29"/>
      <c r="K8" s="29"/>
      <c r="L8" s="29"/>
      <c r="M8" s="28">
        <f t="shared" si="0"/>
        <v>0</v>
      </c>
    </row>
    <row r="9" spans="1:13" s="394" customFormat="1" ht="25.5" customHeight="1">
      <c r="A9" s="26" t="s">
        <v>1855</v>
      </c>
      <c r="B9" s="404">
        <v>0</v>
      </c>
      <c r="C9" s="42" t="s">
        <v>1856</v>
      </c>
      <c r="D9" s="29">
        <v>1424848</v>
      </c>
      <c r="E9" s="29">
        <v>331000</v>
      </c>
      <c r="F9" s="29">
        <v>359800</v>
      </c>
      <c r="G9" s="29">
        <v>694952</v>
      </c>
      <c r="H9" s="29">
        <v>115000</v>
      </c>
      <c r="I9" s="29"/>
      <c r="J9" s="29"/>
      <c r="K9" s="29"/>
      <c r="L9" s="29"/>
      <c r="M9" s="28">
        <f t="shared" si="0"/>
        <v>2925600</v>
      </c>
    </row>
    <row r="10" spans="1:13" s="397" customFormat="1" ht="25.5" customHeight="1">
      <c r="A10" s="26"/>
      <c r="B10" s="404">
        <v>0</v>
      </c>
      <c r="C10" s="42"/>
      <c r="D10" s="29"/>
      <c r="E10" s="29"/>
      <c r="F10" s="29"/>
      <c r="G10" s="29"/>
      <c r="H10" s="29"/>
      <c r="I10" s="29"/>
      <c r="J10" s="29"/>
      <c r="K10" s="29"/>
      <c r="L10" s="29"/>
      <c r="M10" s="28">
        <f t="shared" si="0"/>
        <v>0</v>
      </c>
    </row>
    <row r="11" spans="1:13" s="397" customFormat="1" ht="25.5" customHeight="1">
      <c r="A11" s="26"/>
      <c r="B11" s="404">
        <v>0</v>
      </c>
      <c r="C11" s="42"/>
      <c r="D11" s="29"/>
      <c r="E11" s="29"/>
      <c r="F11" s="29"/>
      <c r="G11" s="29"/>
      <c r="H11" s="29"/>
      <c r="I11" s="29"/>
      <c r="J11" s="29"/>
      <c r="K11" s="29"/>
      <c r="L11" s="29"/>
      <c r="M11" s="28">
        <f t="shared" si="0"/>
        <v>0</v>
      </c>
    </row>
    <row r="12" spans="1:13" s="397" customFormat="1" ht="25.5" customHeight="1">
      <c r="A12" s="26"/>
      <c r="B12" s="404">
        <v>0</v>
      </c>
      <c r="C12" s="42"/>
      <c r="D12" s="29"/>
      <c r="E12" s="29"/>
      <c r="F12" s="29"/>
      <c r="G12" s="29"/>
      <c r="H12" s="29"/>
      <c r="I12" s="29"/>
      <c r="J12" s="29"/>
      <c r="K12" s="29"/>
      <c r="L12" s="29"/>
      <c r="M12" s="28">
        <f t="shared" si="0"/>
        <v>0</v>
      </c>
    </row>
    <row r="13" spans="1:13" s="397" customFormat="1" ht="25.5" customHeight="1">
      <c r="A13" s="26"/>
      <c r="B13" s="404">
        <v>0</v>
      </c>
      <c r="C13" s="42"/>
      <c r="D13" s="29"/>
      <c r="E13" s="29"/>
      <c r="F13" s="29"/>
      <c r="G13" s="29"/>
      <c r="H13" s="29"/>
      <c r="I13" s="29"/>
      <c r="J13" s="29"/>
      <c r="K13" s="29"/>
      <c r="L13" s="29"/>
      <c r="M13" s="28">
        <f t="shared" si="0"/>
        <v>0</v>
      </c>
    </row>
    <row r="14" spans="1:13" s="394" customFormat="1" ht="25.5" customHeight="1">
      <c r="A14" s="26"/>
      <c r="B14" s="404">
        <v>0</v>
      </c>
      <c r="C14" s="42"/>
      <c r="D14" s="29"/>
      <c r="E14" s="29"/>
      <c r="F14" s="29"/>
      <c r="G14" s="29"/>
      <c r="H14" s="29"/>
      <c r="I14" s="29"/>
      <c r="J14" s="29"/>
      <c r="K14" s="29"/>
      <c r="L14" s="29"/>
      <c r="M14" s="28">
        <f t="shared" si="0"/>
        <v>0</v>
      </c>
    </row>
    <row r="15" spans="1:13" s="394" customFormat="1" ht="25.5" customHeight="1">
      <c r="A15" s="26"/>
      <c r="B15" s="404">
        <v>0</v>
      </c>
      <c r="C15" s="42"/>
      <c r="D15" s="29"/>
      <c r="E15" s="29"/>
      <c r="F15" s="29"/>
      <c r="G15" s="29"/>
      <c r="H15" s="29"/>
      <c r="I15" s="29"/>
      <c r="J15" s="29"/>
      <c r="K15" s="29"/>
      <c r="L15" s="29"/>
      <c r="M15" s="28">
        <f t="shared" si="0"/>
        <v>0</v>
      </c>
    </row>
    <row r="16" spans="1:13" ht="25.5" customHeight="1">
      <c r="A16" s="26"/>
      <c r="B16" s="404">
        <v>0</v>
      </c>
      <c r="C16" s="42"/>
      <c r="D16" s="33"/>
      <c r="E16" s="33"/>
      <c r="F16" s="33"/>
      <c r="G16" s="33"/>
      <c r="H16" s="33"/>
      <c r="I16" s="33"/>
      <c r="J16" s="33"/>
      <c r="K16" s="33"/>
      <c r="L16" s="33"/>
      <c r="M16" s="28">
        <f t="shared" si="0"/>
        <v>0</v>
      </c>
    </row>
    <row r="17" spans="1:13" ht="25.5" customHeight="1">
      <c r="A17" s="26"/>
      <c r="B17" s="404">
        <v>0</v>
      </c>
      <c r="C17" s="42"/>
      <c r="D17" s="33"/>
      <c r="E17" s="33"/>
      <c r="F17" s="33"/>
      <c r="G17" s="33"/>
      <c r="H17" s="33"/>
      <c r="I17" s="33"/>
      <c r="J17" s="33"/>
      <c r="K17" s="33"/>
      <c r="L17" s="33"/>
      <c r="M17" s="28">
        <f t="shared" si="0"/>
        <v>0</v>
      </c>
    </row>
    <row r="18" spans="1:13" ht="25.5" customHeight="1">
      <c r="A18" s="26"/>
      <c r="B18" s="404">
        <v>0</v>
      </c>
      <c r="C18" s="42"/>
      <c r="D18" s="33"/>
      <c r="E18" s="33"/>
      <c r="F18" s="33"/>
      <c r="G18" s="33"/>
      <c r="H18" s="33"/>
      <c r="I18" s="33"/>
      <c r="J18" s="33"/>
      <c r="K18" s="33"/>
      <c r="L18" s="33"/>
      <c r="M18" s="28">
        <f t="shared" si="0"/>
        <v>0</v>
      </c>
    </row>
    <row r="19" spans="1:13" ht="25.5" customHeight="1">
      <c r="A19" s="26"/>
      <c r="B19" s="404">
        <v>0</v>
      </c>
      <c r="C19" s="42"/>
      <c r="D19" s="33"/>
      <c r="E19" s="33"/>
      <c r="F19" s="33"/>
      <c r="G19" s="33"/>
      <c r="H19" s="33"/>
      <c r="I19" s="33"/>
      <c r="J19" s="33"/>
      <c r="K19" s="33"/>
      <c r="L19" s="33"/>
      <c r="M19" s="28">
        <f t="shared" si="0"/>
        <v>0</v>
      </c>
    </row>
    <row r="20" spans="1:13" ht="25.5" customHeight="1">
      <c r="A20" s="26"/>
      <c r="B20" s="404">
        <v>0</v>
      </c>
      <c r="C20" s="42"/>
      <c r="D20" s="33"/>
      <c r="E20" s="33"/>
      <c r="F20" s="33"/>
      <c r="G20" s="33"/>
      <c r="H20" s="33"/>
      <c r="I20" s="33"/>
      <c r="J20" s="33"/>
      <c r="K20" s="33"/>
      <c r="L20" s="33"/>
      <c r="M20" s="28">
        <f t="shared" si="0"/>
        <v>0</v>
      </c>
    </row>
    <row r="21" spans="1:13" ht="25.5" customHeight="1">
      <c r="A21" s="26"/>
      <c r="B21" s="404">
        <v>0</v>
      </c>
      <c r="C21" s="42"/>
      <c r="D21" s="33"/>
      <c r="E21" s="33"/>
      <c r="F21" s="33"/>
      <c r="G21" s="33"/>
      <c r="H21" s="33"/>
      <c r="I21" s="33"/>
      <c r="J21" s="33"/>
      <c r="K21" s="33"/>
      <c r="L21" s="33"/>
      <c r="M21" s="28">
        <f t="shared" si="0"/>
        <v>0</v>
      </c>
    </row>
    <row r="22" spans="1:13" ht="25.5" customHeight="1">
      <c r="A22" s="26"/>
      <c r="B22" s="404">
        <v>0</v>
      </c>
      <c r="C22" s="42"/>
      <c r="D22" s="33"/>
      <c r="E22" s="33"/>
      <c r="F22" s="33"/>
      <c r="G22" s="33"/>
      <c r="H22" s="33"/>
      <c r="I22" s="33"/>
      <c r="J22" s="33"/>
      <c r="K22" s="33"/>
      <c r="L22" s="33"/>
      <c r="M22" s="28">
        <f t="shared" si="0"/>
        <v>0</v>
      </c>
    </row>
    <row r="23" spans="1:13" ht="25.5" customHeight="1">
      <c r="A23" s="26"/>
      <c r="B23" s="404">
        <v>0</v>
      </c>
      <c r="C23" s="42"/>
      <c r="D23" s="33"/>
      <c r="E23" s="33"/>
      <c r="F23" s="33"/>
      <c r="G23" s="33"/>
      <c r="H23" s="33"/>
      <c r="I23" s="33"/>
      <c r="J23" s="33"/>
      <c r="K23" s="33"/>
      <c r="L23" s="33"/>
      <c r="M23" s="28">
        <f t="shared" si="0"/>
        <v>0</v>
      </c>
    </row>
    <row r="24" spans="1:13" ht="25.5" customHeight="1">
      <c r="A24" s="26"/>
      <c r="B24" s="404">
        <v>0</v>
      </c>
      <c r="C24" s="42"/>
      <c r="D24" s="33"/>
      <c r="E24" s="33"/>
      <c r="F24" s="33"/>
      <c r="G24" s="33"/>
      <c r="H24" s="33"/>
      <c r="I24" s="33"/>
      <c r="J24" s="33"/>
      <c r="K24" s="33"/>
      <c r="L24" s="33"/>
      <c r="M24" s="28">
        <f t="shared" si="0"/>
        <v>0</v>
      </c>
    </row>
    <row r="25" spans="1:13" ht="25.5" customHeight="1">
      <c r="A25" s="35"/>
      <c r="B25" s="35"/>
      <c r="C25" s="37" t="s">
        <v>712</v>
      </c>
      <c r="D25" s="34">
        <f>SUM(D3:D24)</f>
        <v>1424848</v>
      </c>
      <c r="E25" s="34">
        <f t="shared" ref="E25:L25" si="1">SUM(E3:E24)</f>
        <v>331000</v>
      </c>
      <c r="F25" s="34">
        <f t="shared" si="1"/>
        <v>359800</v>
      </c>
      <c r="G25" s="34">
        <f t="shared" si="1"/>
        <v>694952</v>
      </c>
      <c r="H25" s="34">
        <f t="shared" si="1"/>
        <v>115000</v>
      </c>
      <c r="I25" s="34">
        <f t="shared" si="1"/>
        <v>0</v>
      </c>
      <c r="J25" s="34">
        <f t="shared" si="1"/>
        <v>0</v>
      </c>
      <c r="K25" s="34">
        <f t="shared" si="1"/>
        <v>0</v>
      </c>
      <c r="L25" s="34">
        <f t="shared" si="1"/>
        <v>0</v>
      </c>
      <c r="M25" s="34">
        <f>SUM(D25:L25)</f>
        <v>2925600</v>
      </c>
    </row>
    <row r="26" spans="1:13" ht="3" customHeight="1">
      <c r="A26" s="4"/>
      <c r="B26" s="4"/>
      <c r="C26" s="9"/>
    </row>
    <row r="27" spans="1:13" ht="25.5" hidden="1" customHeight="1">
      <c r="A27" s="4"/>
      <c r="B27" s="4"/>
      <c r="C27" s="9"/>
    </row>
    <row r="28" spans="1:13" ht="25.5" hidden="1" customHeight="1">
      <c r="A28" s="4"/>
      <c r="B28" s="4"/>
      <c r="C28" s="9"/>
    </row>
    <row r="29" spans="1:13" ht="25.5" hidden="1" customHeight="1">
      <c r="A29" s="4"/>
      <c r="B29" s="4"/>
      <c r="C29" s="9"/>
    </row>
    <row r="30" spans="1:13" ht="25.5" hidden="1" customHeight="1">
      <c r="A30" s="4"/>
      <c r="B30" s="4"/>
      <c r="C30" s="9"/>
    </row>
    <row r="31" spans="1:13" s="30" customFormat="1" ht="25.5" hidden="1" customHeight="1">
      <c r="A31" s="4"/>
      <c r="B31" s="4"/>
      <c r="C31" s="9"/>
      <c r="M31" s="31"/>
    </row>
    <row r="32" spans="1:13" s="30" customFormat="1" ht="25.5" hidden="1" customHeight="1">
      <c r="A32" s="4"/>
      <c r="B32" s="4"/>
      <c r="C32" s="9"/>
      <c r="M32" s="31"/>
    </row>
    <row r="33" spans="1:13" s="30" customFormat="1" ht="25.5" hidden="1" customHeight="1">
      <c r="A33" s="4"/>
      <c r="B33" s="4"/>
      <c r="C33" s="9"/>
      <c r="M33" s="31"/>
    </row>
    <row r="34" spans="1:13" s="30" customFormat="1" ht="25.5" hidden="1" customHeight="1">
      <c r="A34" s="4"/>
      <c r="B34" s="4"/>
      <c r="C34" s="6"/>
      <c r="M34" s="31"/>
    </row>
    <row r="35" spans="1:13" s="30" customFormat="1" ht="25.5" hidden="1" customHeight="1">
      <c r="A35" s="4"/>
      <c r="B35" s="4"/>
      <c r="C35" s="9"/>
      <c r="M35" s="31"/>
    </row>
    <row r="36" spans="1:13" s="30" customFormat="1" ht="25.5" hidden="1" customHeight="1">
      <c r="A36" s="4"/>
      <c r="B36" s="4"/>
      <c r="C36" s="9"/>
      <c r="M36" s="31"/>
    </row>
    <row r="37" spans="1:13" s="30" customFormat="1" ht="25.5" hidden="1" customHeight="1">
      <c r="A37" s="4"/>
      <c r="B37" s="4"/>
      <c r="C37" s="9"/>
      <c r="M37" s="31"/>
    </row>
    <row r="38" spans="1:13" s="30" customFormat="1" ht="25.5" hidden="1" customHeight="1">
      <c r="A38" s="4"/>
      <c r="B38" s="4"/>
      <c r="C38" s="6"/>
      <c r="M38" s="31"/>
    </row>
    <row r="39" spans="1:13" s="30" customFormat="1" ht="25.5" hidden="1" customHeight="1">
      <c r="A39" s="4"/>
      <c r="B39" s="4"/>
      <c r="C39" s="9"/>
      <c r="M39" s="31"/>
    </row>
    <row r="40" spans="1:13" s="30" customFormat="1" ht="25.5" hidden="1" customHeight="1">
      <c r="A40" s="4"/>
      <c r="B40" s="4"/>
      <c r="C40" s="9"/>
      <c r="M40" s="31"/>
    </row>
    <row r="41" spans="1:13" s="30" customFormat="1" ht="25.5" hidden="1" customHeight="1">
      <c r="A41" s="4"/>
      <c r="B41" s="4"/>
      <c r="C41" s="9"/>
      <c r="M41" s="31"/>
    </row>
    <row r="42" spans="1:13" s="30" customFormat="1" ht="25.5" hidden="1" customHeight="1">
      <c r="A42" s="4"/>
      <c r="B42" s="4"/>
      <c r="C42" s="9"/>
      <c r="M42" s="31"/>
    </row>
    <row r="43" spans="1:13" s="30" customFormat="1" ht="25.5" hidden="1" customHeight="1">
      <c r="A43" s="4"/>
      <c r="B43" s="4"/>
      <c r="C43" s="9"/>
      <c r="M43" s="31"/>
    </row>
    <row r="44" spans="1:13" s="30" customFormat="1" ht="25.5" hidden="1" customHeight="1">
      <c r="A44" s="4"/>
      <c r="B44" s="4"/>
      <c r="C44" s="9"/>
      <c r="M44" s="31"/>
    </row>
    <row r="45" spans="1:13" s="30" customFormat="1" ht="25.5" hidden="1" customHeight="1">
      <c r="A45" s="4"/>
      <c r="B45" s="4"/>
      <c r="C45" s="9"/>
      <c r="M45" s="31"/>
    </row>
    <row r="46" spans="1:13" s="30" customFormat="1" ht="25.5" hidden="1" customHeight="1">
      <c r="A46" s="4"/>
      <c r="B46" s="4"/>
      <c r="C46" s="9"/>
      <c r="M46" s="31"/>
    </row>
    <row r="47" spans="1:13" s="30" customFormat="1" ht="25.5" hidden="1" customHeight="1">
      <c r="A47" s="4"/>
      <c r="B47" s="4"/>
      <c r="C47" s="9"/>
      <c r="M47" s="31"/>
    </row>
    <row r="48" spans="1:13" s="30" customFormat="1" ht="25.5" hidden="1" customHeight="1">
      <c r="A48" s="4"/>
      <c r="B48" s="4"/>
      <c r="C48" s="6"/>
      <c r="M48" s="31"/>
    </row>
    <row r="49" spans="1:13" s="30" customFormat="1" ht="25.5" hidden="1" customHeight="1">
      <c r="A49" s="4"/>
      <c r="B49" s="4"/>
      <c r="C49" s="9"/>
      <c r="M49" s="31"/>
    </row>
    <row r="50" spans="1:13" s="30" customFormat="1" ht="25.5" hidden="1" customHeight="1">
      <c r="A50" s="4"/>
      <c r="B50" s="4"/>
      <c r="C50" s="9"/>
      <c r="M50" s="31"/>
    </row>
    <row r="51" spans="1:13" s="30" customFormat="1" ht="25.5" hidden="1" customHeight="1">
      <c r="A51" s="4"/>
      <c r="B51" s="4"/>
      <c r="C51" s="9"/>
      <c r="M51" s="31"/>
    </row>
    <row r="52" spans="1:13" s="30" customFormat="1" ht="25.5" hidden="1" customHeight="1">
      <c r="A52" s="4"/>
      <c r="B52" s="4"/>
      <c r="C52" s="9"/>
      <c r="M52" s="31"/>
    </row>
    <row r="53" spans="1:13" s="30" customFormat="1" ht="25.5" hidden="1" customHeight="1">
      <c r="A53" s="4"/>
      <c r="B53" s="4"/>
      <c r="C53" s="9"/>
      <c r="M53" s="31"/>
    </row>
    <row r="54" spans="1:13" s="30" customFormat="1" ht="25.5" hidden="1" customHeight="1">
      <c r="A54" s="4"/>
      <c r="B54" s="4"/>
      <c r="C54" s="9"/>
      <c r="M54" s="31"/>
    </row>
    <row r="55" spans="1:13" s="30" customFormat="1" ht="25.5" hidden="1" customHeight="1">
      <c r="A55" s="4"/>
      <c r="B55" s="4"/>
      <c r="C55" s="9"/>
      <c r="M55" s="31"/>
    </row>
    <row r="56" spans="1:13" s="30" customFormat="1" ht="25.5" hidden="1" customHeight="1">
      <c r="A56" s="4"/>
      <c r="B56" s="4"/>
      <c r="C56" s="9"/>
      <c r="M56" s="31"/>
    </row>
    <row r="57" spans="1:13" s="30" customFormat="1" ht="25.5" hidden="1" customHeight="1">
      <c r="A57" s="4"/>
      <c r="B57" s="4"/>
      <c r="C57" s="9"/>
      <c r="M57" s="31"/>
    </row>
    <row r="58" spans="1:13" s="30" customFormat="1" ht="25.5" hidden="1" customHeight="1">
      <c r="A58" s="4"/>
      <c r="B58" s="4"/>
      <c r="C58" s="6"/>
      <c r="M58" s="31"/>
    </row>
    <row r="59" spans="1:13" s="30" customFormat="1" ht="25.5" hidden="1" customHeight="1">
      <c r="A59" s="4"/>
      <c r="B59" s="4"/>
      <c r="C59" s="9"/>
      <c r="M59" s="31"/>
    </row>
    <row r="60" spans="1:13" s="30" customFormat="1" ht="25.5" hidden="1" customHeight="1">
      <c r="A60" s="4"/>
      <c r="B60" s="4"/>
      <c r="C60" s="9"/>
      <c r="M60" s="31"/>
    </row>
    <row r="61" spans="1:13" s="30" customFormat="1" ht="25.5" hidden="1" customHeight="1">
      <c r="A61" s="4"/>
      <c r="B61" s="4"/>
      <c r="C61" s="9"/>
      <c r="M61" s="31"/>
    </row>
    <row r="62" spans="1:13" s="30" customFormat="1" ht="25.5" hidden="1" customHeight="1">
      <c r="A62" s="4"/>
      <c r="B62" s="4"/>
      <c r="C62" s="9"/>
      <c r="M62" s="31"/>
    </row>
    <row r="63" spans="1:13" s="30" customFormat="1" ht="25.5" hidden="1" customHeight="1">
      <c r="A63" s="4"/>
      <c r="B63" s="4"/>
      <c r="C63" s="9"/>
      <c r="M63" s="31"/>
    </row>
    <row r="64" spans="1:13" s="30" customFormat="1" ht="25.5" hidden="1" customHeight="1">
      <c r="A64" s="4"/>
      <c r="B64" s="4"/>
      <c r="C64" s="9"/>
      <c r="M64" s="31"/>
    </row>
    <row r="65" spans="1:13" s="30" customFormat="1" ht="25.5" hidden="1" customHeight="1">
      <c r="A65" s="4"/>
      <c r="B65" s="4"/>
      <c r="C65" s="9"/>
      <c r="M65" s="31"/>
    </row>
    <row r="66" spans="1:13" s="30" customFormat="1" ht="25.5" hidden="1" customHeight="1">
      <c r="A66" s="4"/>
      <c r="B66" s="4"/>
      <c r="C66" s="6"/>
      <c r="M66" s="31"/>
    </row>
    <row r="67" spans="1:13" s="30" customFormat="1" ht="25.5" hidden="1" customHeight="1">
      <c r="A67" s="4"/>
      <c r="B67" s="4"/>
      <c r="C67" s="9"/>
      <c r="M67" s="31"/>
    </row>
    <row r="68" spans="1:13" s="30" customFormat="1" ht="25.5" hidden="1" customHeight="1">
      <c r="A68" s="4"/>
      <c r="B68" s="4"/>
      <c r="C68" s="9"/>
      <c r="M68" s="31"/>
    </row>
    <row r="69" spans="1:13" s="30" customFormat="1" ht="25.5" hidden="1" customHeight="1">
      <c r="A69" s="4"/>
      <c r="B69" s="4"/>
      <c r="C69" s="6"/>
      <c r="M69" s="31"/>
    </row>
    <row r="70" spans="1:13" s="30" customFormat="1" ht="25.5" hidden="1" customHeight="1">
      <c r="A70" s="4"/>
      <c r="B70" s="4"/>
      <c r="C70" s="9"/>
      <c r="M70" s="31"/>
    </row>
    <row r="71" spans="1:13" s="30" customFormat="1" ht="25.5" hidden="1" customHeight="1">
      <c r="A71" s="4"/>
      <c r="B71" s="4"/>
      <c r="C71" s="9"/>
      <c r="M71" s="31"/>
    </row>
    <row r="72" spans="1:13" s="30" customFormat="1" ht="25.5" hidden="1" customHeight="1">
      <c r="A72" s="4"/>
      <c r="B72" s="4"/>
      <c r="C72" s="9"/>
      <c r="M72" s="31"/>
    </row>
    <row r="73" spans="1:13" s="30" customFormat="1" ht="25.5" hidden="1" customHeight="1">
      <c r="A73" s="4"/>
      <c r="B73" s="4"/>
      <c r="C73" s="9"/>
      <c r="M73" s="31"/>
    </row>
    <row r="74" spans="1:13" s="30" customFormat="1" ht="25.5" hidden="1" customHeight="1">
      <c r="A74" s="4"/>
      <c r="B74" s="4"/>
      <c r="C74" s="9"/>
      <c r="M74" s="31"/>
    </row>
    <row r="75" spans="1:13" s="30" customFormat="1" ht="25.5" hidden="1" customHeight="1">
      <c r="A75" s="4"/>
      <c r="B75" s="4"/>
      <c r="C75" s="6"/>
      <c r="M75" s="31"/>
    </row>
    <row r="76" spans="1:13" s="30" customFormat="1" ht="25.5" hidden="1" customHeight="1">
      <c r="A76" s="4"/>
      <c r="B76" s="4"/>
      <c r="C76" s="9"/>
      <c r="M76" s="31"/>
    </row>
    <row r="77" spans="1:13" s="30" customFormat="1" ht="25.5" hidden="1" customHeight="1">
      <c r="A77" s="4"/>
      <c r="B77" s="4"/>
      <c r="C77" s="9"/>
      <c r="M77" s="31"/>
    </row>
    <row r="78" spans="1:13" s="30" customFormat="1" ht="25.5" hidden="1" customHeight="1">
      <c r="A78" s="4"/>
      <c r="B78" s="4"/>
      <c r="C78" s="9"/>
      <c r="M78" s="31"/>
    </row>
    <row r="79" spans="1:13" s="30" customFormat="1" ht="25.5" hidden="1" customHeight="1">
      <c r="A79" s="4"/>
      <c r="B79" s="4"/>
      <c r="C79" s="6"/>
      <c r="M79" s="31"/>
    </row>
    <row r="80" spans="1:13" s="30" customFormat="1" ht="25.5" hidden="1" customHeight="1">
      <c r="A80" s="4"/>
      <c r="B80" s="4"/>
      <c r="C80" s="9"/>
      <c r="M80" s="31"/>
    </row>
    <row r="81" spans="1:13" s="30" customFormat="1" ht="25.5" hidden="1" customHeight="1">
      <c r="A81" s="4"/>
      <c r="B81" s="4"/>
      <c r="C81" s="9"/>
      <c r="M81" s="31"/>
    </row>
    <row r="82" spans="1:13" s="30" customFormat="1" ht="25.5" hidden="1" customHeight="1">
      <c r="A82" s="4"/>
      <c r="B82" s="4"/>
      <c r="C82" s="9"/>
      <c r="M82" s="31"/>
    </row>
    <row r="83" spans="1:13" s="30" customFormat="1" ht="25.5" hidden="1" customHeight="1">
      <c r="A83" s="4"/>
      <c r="B83" s="4"/>
      <c r="C83" s="9"/>
      <c r="M83" s="31"/>
    </row>
    <row r="84" spans="1:13" s="30" customFormat="1" ht="25.5" hidden="1" customHeight="1">
      <c r="A84" s="4"/>
      <c r="B84" s="4"/>
      <c r="C84" s="9"/>
      <c r="M84" s="31"/>
    </row>
    <row r="85" spans="1:13" s="30" customFormat="1" ht="25.5" hidden="1" customHeight="1">
      <c r="A85" s="4"/>
      <c r="B85" s="4"/>
      <c r="C85" s="9"/>
      <c r="M85" s="31"/>
    </row>
    <row r="86" spans="1:13" s="30" customFormat="1" ht="25.5" hidden="1" customHeight="1">
      <c r="A86" s="4"/>
      <c r="B86" s="4"/>
      <c r="C86" s="9"/>
      <c r="M86" s="31"/>
    </row>
    <row r="87" spans="1:13" s="30" customFormat="1" ht="25.5" hidden="1" customHeight="1">
      <c r="A87" s="4"/>
      <c r="B87" s="4"/>
      <c r="C87" s="9"/>
      <c r="M87" s="31"/>
    </row>
    <row r="88" spans="1:13" s="30" customFormat="1" ht="25.5" hidden="1" customHeight="1">
      <c r="A88" s="4"/>
      <c r="B88" s="4"/>
      <c r="C88" s="9"/>
      <c r="M88" s="31"/>
    </row>
    <row r="89" spans="1:13" s="30" customFormat="1" ht="25.5" hidden="1" customHeight="1">
      <c r="A89" s="4"/>
      <c r="B89" s="4"/>
      <c r="C89" s="6"/>
      <c r="M89" s="31"/>
    </row>
    <row r="90" spans="1:13" s="30" customFormat="1" ht="25.5" hidden="1" customHeight="1">
      <c r="A90" s="4"/>
      <c r="B90" s="4"/>
      <c r="C90" s="6"/>
      <c r="M90" s="31"/>
    </row>
    <row r="91" spans="1:13" s="30" customFormat="1" ht="25.5" hidden="1" customHeight="1">
      <c r="A91" s="4"/>
      <c r="B91" s="4"/>
      <c r="C91" s="9"/>
      <c r="M91" s="31"/>
    </row>
    <row r="92" spans="1:13" s="30" customFormat="1" ht="25.5" hidden="1" customHeight="1">
      <c r="A92" s="4"/>
      <c r="B92" s="4"/>
      <c r="C92" s="9"/>
      <c r="M92" s="31"/>
    </row>
    <row r="93" spans="1:13" s="30" customFormat="1" ht="25.5" hidden="1" customHeight="1">
      <c r="A93" s="4"/>
      <c r="B93" s="4"/>
      <c r="C93" s="9"/>
      <c r="M93" s="31"/>
    </row>
    <row r="94" spans="1:13" s="30" customFormat="1" ht="25.5" hidden="1" customHeight="1">
      <c r="A94" s="4"/>
      <c r="B94" s="4"/>
      <c r="C94" s="9"/>
      <c r="M94" s="31"/>
    </row>
    <row r="95" spans="1:13" s="30" customFormat="1" ht="25.5" hidden="1" customHeight="1">
      <c r="A95" s="4"/>
      <c r="B95" s="4"/>
      <c r="C95" s="9"/>
      <c r="M95" s="31"/>
    </row>
    <row r="96" spans="1:13" s="30" customFormat="1" ht="25.5" hidden="1" customHeight="1">
      <c r="A96" s="4"/>
      <c r="B96" s="4"/>
      <c r="C96" s="9"/>
      <c r="M96" s="31"/>
    </row>
    <row r="97" spans="1:13" s="30" customFormat="1" ht="25.5" hidden="1" customHeight="1">
      <c r="A97" s="4"/>
      <c r="B97" s="4"/>
      <c r="C97" s="9"/>
      <c r="M97" s="31"/>
    </row>
    <row r="98" spans="1:13" s="30" customFormat="1" ht="25.5" hidden="1" customHeight="1">
      <c r="A98" s="4"/>
      <c r="B98" s="4"/>
      <c r="C98" s="9"/>
      <c r="M98" s="31"/>
    </row>
    <row r="99" spans="1:13" s="30" customFormat="1" ht="25.5" hidden="1" customHeight="1">
      <c r="A99" s="4"/>
      <c r="B99" s="4"/>
      <c r="C99" s="9"/>
      <c r="M99" s="31"/>
    </row>
    <row r="100" spans="1:13" s="30" customFormat="1" ht="25.5" hidden="1" customHeight="1">
      <c r="A100" s="4"/>
      <c r="B100" s="4"/>
      <c r="C100" s="6"/>
      <c r="M100" s="31"/>
    </row>
    <row r="101" spans="1:13" s="30" customFormat="1" ht="25.5" hidden="1" customHeight="1">
      <c r="A101" s="4"/>
      <c r="B101" s="4"/>
      <c r="C101" s="9"/>
      <c r="M101" s="31"/>
    </row>
    <row r="102" spans="1:13" s="30" customFormat="1" ht="25.5" hidden="1" customHeight="1">
      <c r="A102" s="4"/>
      <c r="B102" s="4"/>
      <c r="C102" s="9"/>
      <c r="M102" s="31"/>
    </row>
    <row r="103" spans="1:13" s="30" customFormat="1" ht="25.5" hidden="1" customHeight="1">
      <c r="A103" s="4"/>
      <c r="B103" s="4"/>
      <c r="C103" s="9"/>
      <c r="M103" s="31"/>
    </row>
    <row r="104" spans="1:13" s="30" customFormat="1" ht="25.5" hidden="1" customHeight="1">
      <c r="A104" s="4"/>
      <c r="B104" s="4"/>
      <c r="C104" s="9"/>
      <c r="M104" s="31"/>
    </row>
    <row r="105" spans="1:13" s="30" customFormat="1" ht="25.5" hidden="1" customHeight="1">
      <c r="A105" s="4"/>
      <c r="B105" s="4"/>
      <c r="C105" s="9"/>
      <c r="M105" s="31"/>
    </row>
    <row r="106" spans="1:13" s="30" customFormat="1" ht="25.5" hidden="1" customHeight="1">
      <c r="A106" s="4"/>
      <c r="B106" s="4"/>
      <c r="C106" s="9"/>
      <c r="M106" s="31"/>
    </row>
    <row r="107" spans="1:13" s="30" customFormat="1" ht="25.5" hidden="1" customHeight="1">
      <c r="A107" s="4"/>
      <c r="B107" s="4"/>
      <c r="C107" s="9"/>
      <c r="M107" s="31"/>
    </row>
    <row r="108" spans="1:13" s="30" customFormat="1" ht="25.5" hidden="1" customHeight="1">
      <c r="A108" s="4"/>
      <c r="B108" s="4"/>
      <c r="C108" s="9"/>
      <c r="M108" s="31"/>
    </row>
    <row r="109" spans="1:13" s="30" customFormat="1" ht="25.5" hidden="1" customHeight="1">
      <c r="A109" s="4"/>
      <c r="B109" s="4"/>
      <c r="C109" s="9"/>
      <c r="M109" s="31"/>
    </row>
    <row r="110" spans="1:13" s="30" customFormat="1" ht="25.5" hidden="1" customHeight="1">
      <c r="A110" s="4"/>
      <c r="B110" s="4"/>
      <c r="C110" s="6"/>
      <c r="M110" s="31"/>
    </row>
    <row r="111" spans="1:13" s="30" customFormat="1" ht="25.5" hidden="1" customHeight="1">
      <c r="A111" s="4"/>
      <c r="B111" s="4"/>
      <c r="C111" s="9"/>
      <c r="M111" s="31"/>
    </row>
    <row r="112" spans="1:13" s="30" customFormat="1" ht="25.5" hidden="1" customHeight="1">
      <c r="A112" s="4"/>
      <c r="B112" s="4"/>
      <c r="C112" s="9"/>
      <c r="M112" s="31"/>
    </row>
    <row r="113" spans="1:13" s="30" customFormat="1" ht="25.5" hidden="1" customHeight="1">
      <c r="A113" s="4"/>
      <c r="B113" s="4"/>
      <c r="C113" s="9"/>
      <c r="M113" s="31"/>
    </row>
    <row r="114" spans="1:13" s="30" customFormat="1" ht="25.5" hidden="1" customHeight="1">
      <c r="A114" s="4"/>
      <c r="B114" s="4"/>
      <c r="C114" s="9"/>
      <c r="M114" s="31"/>
    </row>
    <row r="115" spans="1:13" s="30" customFormat="1" ht="25.5" hidden="1" customHeight="1">
      <c r="A115" s="4"/>
      <c r="B115" s="4"/>
      <c r="C115" s="9"/>
      <c r="M115" s="31"/>
    </row>
    <row r="116" spans="1:13" s="30" customFormat="1" ht="25.5" hidden="1" customHeight="1">
      <c r="A116" s="4"/>
      <c r="B116" s="4"/>
      <c r="C116" s="9"/>
      <c r="M116" s="31"/>
    </row>
    <row r="117" spans="1:13" s="30" customFormat="1" ht="25.5" hidden="1" customHeight="1">
      <c r="A117" s="4"/>
      <c r="B117" s="4"/>
      <c r="C117" s="9"/>
      <c r="M117" s="31"/>
    </row>
    <row r="118" spans="1:13" s="30" customFormat="1" ht="25.5" hidden="1" customHeight="1">
      <c r="A118" s="4"/>
      <c r="B118" s="4"/>
      <c r="C118" s="9"/>
      <c r="M118" s="31"/>
    </row>
    <row r="119" spans="1:13" s="30" customFormat="1" ht="25.5" hidden="1" customHeight="1">
      <c r="A119" s="4"/>
      <c r="B119" s="4"/>
      <c r="C119" s="9"/>
      <c r="M119" s="31"/>
    </row>
    <row r="120" spans="1:13" s="30" customFormat="1" ht="25.5" hidden="1" customHeight="1">
      <c r="A120" s="4"/>
      <c r="B120" s="4"/>
      <c r="C120" s="6"/>
      <c r="M120" s="31"/>
    </row>
    <row r="121" spans="1:13" s="30" customFormat="1" ht="25.5" hidden="1" customHeight="1">
      <c r="A121" s="4"/>
      <c r="B121" s="4"/>
      <c r="C121" s="9"/>
      <c r="M121" s="31"/>
    </row>
    <row r="122" spans="1:13" s="30" customFormat="1" ht="25.5" hidden="1" customHeight="1">
      <c r="A122" s="4"/>
      <c r="B122" s="4"/>
      <c r="C122" s="9"/>
      <c r="M122" s="31"/>
    </row>
    <row r="123" spans="1:13" s="30" customFormat="1" ht="25.5" hidden="1" customHeight="1">
      <c r="A123" s="4"/>
      <c r="B123" s="4"/>
      <c r="C123" s="9"/>
      <c r="M123" s="31"/>
    </row>
    <row r="124" spans="1:13" s="30" customFormat="1" ht="25.5" hidden="1" customHeight="1">
      <c r="A124" s="4"/>
      <c r="B124" s="4"/>
      <c r="C124" s="9"/>
      <c r="M124" s="31"/>
    </row>
    <row r="125" spans="1:13" s="30" customFormat="1" ht="25.5" hidden="1" customHeight="1">
      <c r="A125" s="4"/>
      <c r="B125" s="4"/>
      <c r="C125" s="9"/>
      <c r="M125" s="31"/>
    </row>
    <row r="126" spans="1:13" s="30" customFormat="1" ht="25.5" hidden="1" customHeight="1">
      <c r="A126" s="4"/>
      <c r="B126" s="4"/>
      <c r="C126" s="9"/>
      <c r="M126" s="31"/>
    </row>
    <row r="127" spans="1:13" s="30" customFormat="1" ht="25.5" hidden="1" customHeight="1">
      <c r="A127" s="4"/>
      <c r="B127" s="4"/>
      <c r="C127" s="9"/>
      <c r="M127" s="31"/>
    </row>
    <row r="128" spans="1:13" s="30" customFormat="1" ht="25.5" hidden="1" customHeight="1">
      <c r="A128" s="4"/>
      <c r="B128" s="4"/>
      <c r="C128" s="9"/>
      <c r="M128" s="31"/>
    </row>
    <row r="129" spans="1:13" s="30" customFormat="1" ht="25.5" hidden="1" customHeight="1">
      <c r="A129" s="4"/>
      <c r="B129" s="4"/>
      <c r="C129" s="9"/>
      <c r="M129" s="31"/>
    </row>
    <row r="130" spans="1:13" s="30" customFormat="1" ht="25.5" hidden="1" customHeight="1">
      <c r="A130" s="4"/>
      <c r="B130" s="4"/>
      <c r="C130" s="6"/>
      <c r="M130" s="31"/>
    </row>
    <row r="131" spans="1:13" s="30" customFormat="1" ht="25.5" hidden="1" customHeight="1">
      <c r="A131" s="4"/>
      <c r="B131" s="4"/>
      <c r="C131" s="9"/>
      <c r="M131" s="31"/>
    </row>
    <row r="132" spans="1:13" s="30" customFormat="1" ht="25.5" hidden="1" customHeight="1">
      <c r="A132" s="4"/>
      <c r="B132" s="4"/>
      <c r="C132" s="9"/>
      <c r="M132" s="31"/>
    </row>
    <row r="133" spans="1:13" s="30" customFormat="1" ht="25.5" hidden="1" customHeight="1">
      <c r="A133" s="4"/>
      <c r="B133" s="4"/>
      <c r="C133" s="9"/>
      <c r="M133" s="31"/>
    </row>
    <row r="134" spans="1:13" s="30" customFormat="1" ht="25.5" hidden="1" customHeight="1">
      <c r="A134" s="4"/>
      <c r="B134" s="4"/>
      <c r="C134" s="9"/>
      <c r="M134" s="31"/>
    </row>
    <row r="135" spans="1:13" s="30" customFormat="1" ht="25.5" hidden="1" customHeight="1">
      <c r="A135" s="4"/>
      <c r="B135" s="4"/>
      <c r="C135" s="9"/>
      <c r="M135" s="31"/>
    </row>
    <row r="136" spans="1:13" s="30" customFormat="1" ht="25.5" hidden="1" customHeight="1">
      <c r="A136" s="4"/>
      <c r="B136" s="4"/>
      <c r="C136" s="9"/>
      <c r="M136" s="31"/>
    </row>
    <row r="137" spans="1:13" s="30" customFormat="1" ht="25.5" hidden="1" customHeight="1">
      <c r="A137" s="4"/>
      <c r="B137" s="4"/>
      <c r="C137" s="9"/>
      <c r="M137" s="31"/>
    </row>
    <row r="138" spans="1:13" s="30" customFormat="1" ht="25.5" hidden="1" customHeight="1">
      <c r="A138" s="4"/>
      <c r="B138" s="4"/>
      <c r="C138" s="9"/>
      <c r="M138" s="31"/>
    </row>
    <row r="139" spans="1:13" s="30" customFormat="1" ht="25.5" hidden="1" customHeight="1">
      <c r="A139" s="4"/>
      <c r="B139" s="4"/>
      <c r="C139" s="9"/>
      <c r="M139" s="31"/>
    </row>
    <row r="140" spans="1:13" s="30" customFormat="1" ht="25.5" hidden="1" customHeight="1">
      <c r="A140" s="4"/>
      <c r="B140" s="4"/>
      <c r="C140" s="6"/>
      <c r="M140" s="31"/>
    </row>
    <row r="141" spans="1:13" s="30" customFormat="1" ht="25.5" hidden="1" customHeight="1">
      <c r="A141" s="4"/>
      <c r="B141" s="4"/>
      <c r="C141" s="9"/>
      <c r="M141" s="31"/>
    </row>
    <row r="142" spans="1:13" s="30" customFormat="1" ht="25.5" hidden="1" customHeight="1">
      <c r="A142" s="4"/>
      <c r="B142" s="4"/>
      <c r="C142" s="9"/>
      <c r="M142" s="31"/>
    </row>
    <row r="143" spans="1:13" s="30" customFormat="1" ht="25.5" hidden="1" customHeight="1">
      <c r="A143" s="4"/>
      <c r="B143" s="4"/>
      <c r="C143" s="9"/>
      <c r="M143" s="31"/>
    </row>
    <row r="144" spans="1:13" s="30" customFormat="1" ht="25.5" hidden="1" customHeight="1">
      <c r="A144" s="4"/>
      <c r="B144" s="4"/>
      <c r="C144" s="9"/>
      <c r="M144" s="31"/>
    </row>
    <row r="145" spans="1:13" s="30" customFormat="1" ht="25.5" hidden="1" customHeight="1">
      <c r="A145" s="4"/>
      <c r="B145" s="4"/>
      <c r="C145" s="9"/>
      <c r="M145" s="31"/>
    </row>
    <row r="146" spans="1:13" s="30" customFormat="1" ht="25.5" hidden="1" customHeight="1">
      <c r="A146" s="4"/>
      <c r="B146" s="4"/>
      <c r="C146" s="9"/>
      <c r="M146" s="31"/>
    </row>
    <row r="147" spans="1:13" s="30" customFormat="1" ht="25.5" hidden="1" customHeight="1">
      <c r="A147" s="4"/>
      <c r="B147" s="4"/>
      <c r="C147" s="9"/>
      <c r="M147" s="31"/>
    </row>
    <row r="148" spans="1:13" s="30" customFormat="1" ht="25.5" hidden="1" customHeight="1">
      <c r="A148" s="4"/>
      <c r="B148" s="4"/>
      <c r="C148" s="6"/>
      <c r="M148" s="31"/>
    </row>
    <row r="149" spans="1:13" s="30" customFormat="1" ht="25.5" hidden="1" customHeight="1">
      <c r="A149" s="4"/>
      <c r="B149" s="4"/>
      <c r="C149" s="9"/>
      <c r="M149" s="31"/>
    </row>
    <row r="150" spans="1:13" s="30" customFormat="1" ht="25.5" hidden="1" customHeight="1">
      <c r="A150" s="4"/>
      <c r="B150" s="4"/>
      <c r="C150" s="9"/>
      <c r="M150" s="31"/>
    </row>
    <row r="151" spans="1:13" s="30" customFormat="1" ht="25.5" hidden="1" customHeight="1">
      <c r="A151" s="4"/>
      <c r="B151" s="4"/>
      <c r="C151" s="9"/>
      <c r="M151" s="31"/>
    </row>
    <row r="152" spans="1:13" s="30" customFormat="1" ht="25.5" hidden="1" customHeight="1">
      <c r="A152" s="4"/>
      <c r="B152" s="4"/>
      <c r="C152" s="9"/>
      <c r="M152" s="31"/>
    </row>
    <row r="153" spans="1:13" s="30" customFormat="1" ht="25.5" hidden="1" customHeight="1">
      <c r="A153" s="4"/>
      <c r="B153" s="4"/>
      <c r="C153" s="9"/>
      <c r="M153" s="31"/>
    </row>
    <row r="154" spans="1:13" s="30" customFormat="1" ht="25.5" hidden="1" customHeight="1">
      <c r="A154" s="4"/>
      <c r="B154" s="4"/>
      <c r="C154" s="9"/>
      <c r="M154" s="31"/>
    </row>
    <row r="155" spans="1:13" s="30" customFormat="1" ht="25.5" hidden="1" customHeight="1">
      <c r="A155" s="4"/>
      <c r="B155" s="4"/>
      <c r="C155" s="9"/>
      <c r="M155" s="31"/>
    </row>
    <row r="156" spans="1:13" s="30" customFormat="1" ht="25.5" hidden="1" customHeight="1">
      <c r="A156" s="4"/>
      <c r="B156" s="4"/>
      <c r="C156" s="9"/>
      <c r="M156" s="31"/>
    </row>
    <row r="157" spans="1:13" s="30" customFormat="1" ht="25.5" hidden="1" customHeight="1">
      <c r="A157" s="4"/>
      <c r="B157" s="4"/>
      <c r="C157" s="9"/>
      <c r="M157" s="31"/>
    </row>
    <row r="158" spans="1:13" s="30" customFormat="1" ht="25.5" hidden="1" customHeight="1">
      <c r="A158" s="4"/>
      <c r="B158" s="4"/>
      <c r="C158" s="6"/>
      <c r="M158" s="31"/>
    </row>
    <row r="159" spans="1:13" s="30" customFormat="1" ht="25.5" hidden="1" customHeight="1">
      <c r="A159" s="4"/>
      <c r="B159" s="4"/>
      <c r="C159" s="9"/>
      <c r="M159" s="31"/>
    </row>
    <row r="160" spans="1:13" s="30" customFormat="1" ht="25.5" hidden="1" customHeight="1">
      <c r="A160" s="4"/>
      <c r="B160" s="4"/>
      <c r="C160" s="9"/>
      <c r="M160" s="31"/>
    </row>
    <row r="161" spans="1:13" s="30" customFormat="1" ht="25.5" hidden="1" customHeight="1">
      <c r="A161" s="4"/>
      <c r="B161" s="4"/>
      <c r="C161" s="9"/>
      <c r="M161" s="31"/>
    </row>
    <row r="162" spans="1:13" s="30" customFormat="1" ht="25.5" hidden="1" customHeight="1">
      <c r="A162" s="4"/>
      <c r="B162" s="4"/>
      <c r="C162" s="9"/>
      <c r="M162" s="31"/>
    </row>
    <row r="163" spans="1:13" s="30" customFormat="1" ht="25.5" hidden="1" customHeight="1">
      <c r="A163" s="4"/>
      <c r="B163" s="4"/>
      <c r="C163" s="9"/>
      <c r="M163" s="31"/>
    </row>
    <row r="164" spans="1:13" s="30" customFormat="1" ht="25.5" hidden="1" customHeight="1">
      <c r="A164" s="4"/>
      <c r="B164" s="4"/>
      <c r="C164" s="6"/>
      <c r="M164" s="31"/>
    </row>
    <row r="165" spans="1:13" s="30" customFormat="1" ht="25.5" hidden="1" customHeight="1">
      <c r="A165" s="4"/>
      <c r="B165" s="4"/>
      <c r="C165" s="9"/>
      <c r="M165" s="31"/>
    </row>
    <row r="166" spans="1:13" s="30" customFormat="1" ht="25.5" hidden="1" customHeight="1">
      <c r="A166" s="4"/>
      <c r="B166" s="4"/>
      <c r="C166" s="9"/>
      <c r="M166" s="31"/>
    </row>
    <row r="167" spans="1:13" s="30" customFormat="1" ht="25.5" hidden="1" customHeight="1">
      <c r="A167" s="4"/>
      <c r="B167" s="4"/>
      <c r="C167" s="9"/>
      <c r="M167" s="31"/>
    </row>
    <row r="168" spans="1:13" s="30" customFormat="1" ht="25.5" hidden="1" customHeight="1">
      <c r="A168" s="4"/>
      <c r="B168" s="4"/>
      <c r="C168" s="9"/>
      <c r="M168" s="31"/>
    </row>
    <row r="169" spans="1:13" s="30" customFormat="1" ht="25.5" hidden="1" customHeight="1">
      <c r="A169" s="4"/>
      <c r="B169" s="4"/>
      <c r="C169" s="9"/>
      <c r="M169" s="31"/>
    </row>
    <row r="170" spans="1:13" s="30" customFormat="1" ht="25.5" hidden="1" customHeight="1">
      <c r="A170" s="4"/>
      <c r="B170" s="4"/>
      <c r="C170" s="9"/>
      <c r="M170" s="31"/>
    </row>
    <row r="171" spans="1:13" s="30" customFormat="1" ht="25.5" hidden="1" customHeight="1">
      <c r="A171" s="4"/>
      <c r="B171" s="4"/>
      <c r="C171" s="9"/>
      <c r="M171" s="31"/>
    </row>
    <row r="172" spans="1:13" s="30" customFormat="1" ht="25.5" hidden="1" customHeight="1">
      <c r="A172" s="4"/>
      <c r="B172" s="4"/>
      <c r="C172" s="6"/>
      <c r="M172" s="31"/>
    </row>
    <row r="173" spans="1:13" s="30" customFormat="1" ht="25.5" hidden="1" customHeight="1">
      <c r="A173" s="4"/>
      <c r="B173" s="4"/>
      <c r="C173" s="9"/>
      <c r="M173" s="31"/>
    </row>
    <row r="174" spans="1:13" s="30" customFormat="1" ht="25.5" hidden="1" customHeight="1">
      <c r="A174" s="4"/>
      <c r="B174" s="4"/>
      <c r="C174" s="9"/>
      <c r="M174" s="31"/>
    </row>
    <row r="175" spans="1:13" s="30" customFormat="1" ht="25.5" hidden="1" customHeight="1">
      <c r="A175" s="4"/>
      <c r="B175" s="4"/>
      <c r="C175" s="9"/>
      <c r="M175" s="31"/>
    </row>
    <row r="176" spans="1:13" s="30" customFormat="1" ht="25.5" hidden="1" customHeight="1">
      <c r="A176" s="4"/>
      <c r="B176" s="4"/>
      <c r="C176" s="9"/>
      <c r="M176" s="31"/>
    </row>
    <row r="177" spans="1:13" s="30" customFormat="1" ht="25.5" hidden="1" customHeight="1">
      <c r="A177" s="4"/>
      <c r="B177" s="4"/>
      <c r="C177" s="9"/>
      <c r="M177" s="31"/>
    </row>
    <row r="178" spans="1:13" s="30" customFormat="1" ht="25.5" hidden="1" customHeight="1">
      <c r="A178" s="4"/>
      <c r="B178" s="4"/>
      <c r="C178" s="9"/>
      <c r="M178" s="31"/>
    </row>
    <row r="179" spans="1:13" s="30" customFormat="1" ht="25.5" hidden="1" customHeight="1">
      <c r="A179" s="4"/>
      <c r="B179" s="4"/>
      <c r="C179" s="9"/>
      <c r="M179" s="31"/>
    </row>
    <row r="180" spans="1:13" s="30" customFormat="1" ht="25.5" hidden="1" customHeight="1">
      <c r="A180" s="4"/>
      <c r="B180" s="4"/>
      <c r="C180" s="9"/>
      <c r="M180" s="31"/>
    </row>
    <row r="181" spans="1:13" s="30" customFormat="1" ht="25.5" hidden="1" customHeight="1">
      <c r="A181" s="4"/>
      <c r="B181" s="4"/>
      <c r="C181" s="9"/>
      <c r="M181" s="31"/>
    </row>
    <row r="182" spans="1:13" s="30" customFormat="1" ht="25.5" hidden="1" customHeight="1">
      <c r="A182" s="4"/>
      <c r="B182" s="4"/>
      <c r="C182" s="9"/>
      <c r="M182" s="31"/>
    </row>
    <row r="183" spans="1:13" s="30" customFormat="1" ht="25.5" hidden="1" customHeight="1">
      <c r="A183" s="4"/>
      <c r="B183" s="4"/>
      <c r="C183" s="6"/>
      <c r="M183" s="31"/>
    </row>
    <row r="184" spans="1:13" s="30" customFormat="1" ht="25.5" hidden="1" customHeight="1">
      <c r="A184" s="4"/>
      <c r="B184" s="4"/>
      <c r="C184" s="9"/>
      <c r="M184" s="31"/>
    </row>
    <row r="185" spans="1:13" s="30" customFormat="1" ht="25.5" hidden="1" customHeight="1">
      <c r="A185" s="4"/>
      <c r="B185" s="4"/>
      <c r="C185" s="9"/>
      <c r="M185" s="31"/>
    </row>
    <row r="186" spans="1:13" s="30" customFormat="1" ht="25.5" hidden="1" customHeight="1">
      <c r="A186" s="4"/>
      <c r="B186" s="4"/>
      <c r="C186" s="9"/>
      <c r="M186" s="31"/>
    </row>
    <row r="187" spans="1:13" s="30" customFormat="1" ht="25.5" hidden="1" customHeight="1">
      <c r="A187" s="4"/>
      <c r="B187" s="4"/>
      <c r="C187" s="9"/>
      <c r="M187" s="31"/>
    </row>
    <row r="188" spans="1:13" s="30" customFormat="1" ht="25.5" hidden="1" customHeight="1">
      <c r="A188" s="4"/>
      <c r="B188" s="4"/>
      <c r="C188" s="9"/>
      <c r="M188" s="31"/>
    </row>
    <row r="189" spans="1:13" s="30" customFormat="1" ht="25.5" hidden="1" customHeight="1">
      <c r="A189" s="4"/>
      <c r="B189" s="4"/>
      <c r="C189" s="6"/>
      <c r="M189" s="31"/>
    </row>
    <row r="190" spans="1:13" s="30" customFormat="1" ht="25.5" hidden="1" customHeight="1">
      <c r="A190" s="4"/>
      <c r="B190" s="4"/>
      <c r="C190" s="9"/>
      <c r="M190" s="31"/>
    </row>
    <row r="191" spans="1:13" s="30" customFormat="1" ht="25.5" hidden="1" customHeight="1">
      <c r="A191" s="4"/>
      <c r="B191" s="4"/>
      <c r="C191" s="9"/>
      <c r="M191" s="31"/>
    </row>
    <row r="192" spans="1:13" s="30" customFormat="1" ht="25.5" hidden="1" customHeight="1">
      <c r="A192" s="4"/>
      <c r="B192" s="4"/>
      <c r="C192" s="9"/>
      <c r="M192" s="31"/>
    </row>
    <row r="193" spans="1:13" s="30" customFormat="1" ht="25.5" hidden="1" customHeight="1">
      <c r="A193" s="4"/>
      <c r="B193" s="4"/>
      <c r="C193" s="9"/>
      <c r="M193" s="31"/>
    </row>
    <row r="194" spans="1:13" s="30" customFormat="1" ht="25.5" hidden="1" customHeight="1">
      <c r="A194" s="4"/>
      <c r="B194" s="4"/>
      <c r="C194" s="9"/>
      <c r="M194" s="31"/>
    </row>
    <row r="195" spans="1:13" s="30" customFormat="1" ht="25.5" hidden="1" customHeight="1">
      <c r="A195" s="4"/>
      <c r="B195" s="4"/>
      <c r="C195" s="9"/>
      <c r="M195" s="31"/>
    </row>
    <row r="196" spans="1:13" s="30" customFormat="1" ht="25.5" hidden="1" customHeight="1">
      <c r="A196" s="4"/>
      <c r="B196" s="4"/>
      <c r="C196" s="9"/>
      <c r="M196" s="31"/>
    </row>
    <row r="197" spans="1:13" s="30" customFormat="1" ht="25.5" hidden="1" customHeight="1">
      <c r="A197" s="4"/>
      <c r="B197" s="4"/>
      <c r="C197" s="6"/>
      <c r="M197" s="31"/>
    </row>
    <row r="198" spans="1:13" s="30" customFormat="1" ht="25.5" hidden="1" customHeight="1">
      <c r="A198" s="4"/>
      <c r="B198" s="4"/>
      <c r="C198" s="9"/>
      <c r="M198" s="31"/>
    </row>
    <row r="199" spans="1:13" s="30" customFormat="1" ht="25.5" hidden="1" customHeight="1">
      <c r="A199" s="4"/>
      <c r="B199" s="4"/>
      <c r="C199" s="9"/>
      <c r="M199" s="31"/>
    </row>
    <row r="200" spans="1:13" s="30" customFormat="1" ht="25.5" hidden="1" customHeight="1">
      <c r="A200" s="4"/>
      <c r="B200" s="4"/>
      <c r="C200" s="9"/>
      <c r="M200" s="31"/>
    </row>
    <row r="201" spans="1:13" s="30" customFormat="1" ht="25.5" hidden="1" customHeight="1">
      <c r="A201" s="4"/>
      <c r="B201" s="4"/>
      <c r="C201" s="9"/>
      <c r="M201" s="31"/>
    </row>
    <row r="202" spans="1:13" s="30" customFormat="1" ht="25.5" hidden="1" customHeight="1">
      <c r="A202" s="4"/>
      <c r="B202" s="4"/>
      <c r="C202" s="9"/>
      <c r="M202" s="31"/>
    </row>
    <row r="203" spans="1:13" s="30" customFormat="1" ht="25.5" hidden="1" customHeight="1">
      <c r="A203" s="4"/>
      <c r="B203" s="4"/>
      <c r="C203" s="9"/>
      <c r="M203" s="31"/>
    </row>
    <row r="204" spans="1:13" s="30" customFormat="1" ht="25.5" hidden="1" customHeight="1">
      <c r="A204" s="4"/>
      <c r="B204" s="4"/>
      <c r="C204" s="9"/>
      <c r="M204" s="31"/>
    </row>
    <row r="205" spans="1:13" s="30" customFormat="1" ht="25.5" hidden="1" customHeight="1">
      <c r="A205" s="4"/>
      <c r="B205" s="4"/>
      <c r="C205" s="9"/>
      <c r="M205" s="31"/>
    </row>
    <row r="206" spans="1:13" s="30" customFormat="1" ht="25.5" hidden="1" customHeight="1">
      <c r="A206" s="4"/>
      <c r="B206" s="4"/>
      <c r="C206" s="6"/>
      <c r="M206" s="31"/>
    </row>
    <row r="207" spans="1:13" s="30" customFormat="1" ht="25.5" hidden="1" customHeight="1">
      <c r="A207" s="4"/>
      <c r="B207" s="4"/>
      <c r="C207" s="9"/>
      <c r="M207" s="31"/>
    </row>
    <row r="208" spans="1:13" s="30" customFormat="1" ht="25.5" hidden="1" customHeight="1">
      <c r="A208" s="4"/>
      <c r="B208" s="4"/>
      <c r="C208" s="9"/>
      <c r="M208" s="31"/>
    </row>
    <row r="209" spans="1:13" s="30" customFormat="1" ht="25.5" hidden="1" customHeight="1">
      <c r="A209" s="4"/>
      <c r="B209" s="4"/>
      <c r="C209" s="6"/>
      <c r="M209" s="31"/>
    </row>
    <row r="210" spans="1:13" s="30" customFormat="1" ht="25.5" hidden="1" customHeight="1">
      <c r="A210" s="4"/>
      <c r="B210" s="4"/>
      <c r="C210" s="9"/>
      <c r="M210" s="31"/>
    </row>
    <row r="211" spans="1:13" s="30" customFormat="1" ht="25.5" hidden="1" customHeight="1">
      <c r="A211" s="4"/>
      <c r="B211" s="4"/>
      <c r="C211" s="9"/>
      <c r="M211" s="31"/>
    </row>
    <row r="212" spans="1:13" s="30" customFormat="1" ht="25.5" hidden="1" customHeight="1">
      <c r="A212" s="4"/>
      <c r="B212" s="4"/>
      <c r="C212" s="9"/>
      <c r="M212" s="31"/>
    </row>
    <row r="213" spans="1:13" s="30" customFormat="1" ht="25.5" hidden="1" customHeight="1">
      <c r="A213" s="4"/>
      <c r="B213" s="4"/>
      <c r="C213" s="9"/>
      <c r="M213" s="31"/>
    </row>
    <row r="214" spans="1:13" s="30" customFormat="1" ht="25.5" hidden="1" customHeight="1">
      <c r="A214" s="4"/>
      <c r="B214" s="4"/>
      <c r="C214" s="9"/>
      <c r="M214" s="31"/>
    </row>
    <row r="215" spans="1:13" s="30" customFormat="1" ht="25.5" hidden="1" customHeight="1">
      <c r="A215" s="4"/>
      <c r="B215" s="4"/>
      <c r="C215" s="9"/>
      <c r="M215" s="31"/>
    </row>
    <row r="216" spans="1:13" s="30" customFormat="1" ht="25.5" hidden="1" customHeight="1">
      <c r="A216" s="4"/>
      <c r="B216" s="4"/>
      <c r="C216" s="6"/>
      <c r="M216" s="31"/>
    </row>
    <row r="217" spans="1:13" s="30" customFormat="1" ht="25.5" hidden="1" customHeight="1">
      <c r="A217" s="4"/>
      <c r="B217" s="4"/>
      <c r="C217" s="9"/>
      <c r="M217" s="31"/>
    </row>
    <row r="218" spans="1:13" s="30" customFormat="1" ht="25.5" hidden="1" customHeight="1">
      <c r="A218" s="4"/>
      <c r="B218" s="4"/>
      <c r="C218" s="9"/>
      <c r="M218" s="31"/>
    </row>
    <row r="219" spans="1:13" s="30" customFormat="1" ht="25.5" hidden="1" customHeight="1">
      <c r="A219" s="4"/>
      <c r="B219" s="4"/>
      <c r="C219" s="9"/>
      <c r="M219" s="31"/>
    </row>
    <row r="220" spans="1:13" s="30" customFormat="1" ht="25.5" hidden="1" customHeight="1">
      <c r="A220" s="4"/>
      <c r="B220" s="4"/>
      <c r="C220" s="6"/>
      <c r="M220" s="31"/>
    </row>
    <row r="221" spans="1:13" s="30" customFormat="1" ht="25.5" hidden="1" customHeight="1">
      <c r="A221" s="4"/>
      <c r="B221" s="4"/>
      <c r="C221" s="6"/>
      <c r="M221" s="31"/>
    </row>
    <row r="222" spans="1:13" s="30" customFormat="1" ht="25.5" hidden="1" customHeight="1">
      <c r="A222" s="4"/>
      <c r="B222" s="4"/>
      <c r="C222" s="9"/>
      <c r="M222" s="31"/>
    </row>
    <row r="223" spans="1:13" s="30" customFormat="1" ht="25.5" hidden="1" customHeight="1">
      <c r="A223" s="4"/>
      <c r="B223" s="4"/>
      <c r="C223" s="9"/>
      <c r="M223" s="31"/>
    </row>
    <row r="224" spans="1:13" s="30" customFormat="1" ht="25.5" hidden="1" customHeight="1">
      <c r="A224" s="4"/>
      <c r="B224" s="4"/>
      <c r="C224" s="9"/>
      <c r="M224" s="31"/>
    </row>
    <row r="225" spans="1:13" s="30" customFormat="1" ht="25.5" hidden="1" customHeight="1">
      <c r="A225" s="4"/>
      <c r="B225" s="4"/>
      <c r="C225" s="9"/>
      <c r="M225" s="31"/>
    </row>
    <row r="226" spans="1:13" s="30" customFormat="1" ht="25.5" hidden="1" customHeight="1">
      <c r="A226" s="4"/>
      <c r="B226" s="4"/>
      <c r="C226" s="9"/>
      <c r="M226" s="31"/>
    </row>
    <row r="227" spans="1:13" s="30" customFormat="1" ht="25.5" hidden="1" customHeight="1">
      <c r="A227" s="4"/>
      <c r="B227" s="4"/>
      <c r="C227" s="9"/>
      <c r="M227" s="31"/>
    </row>
    <row r="228" spans="1:13" s="30" customFormat="1" ht="25.5" hidden="1" customHeight="1">
      <c r="A228" s="4"/>
      <c r="B228" s="4"/>
      <c r="C228" s="6"/>
      <c r="M228" s="31"/>
    </row>
    <row r="229" spans="1:13" s="30" customFormat="1" ht="25.5" hidden="1" customHeight="1">
      <c r="A229" s="4"/>
      <c r="B229" s="4"/>
      <c r="C229" s="9"/>
      <c r="M229" s="31"/>
    </row>
    <row r="230" spans="1:13" s="30" customFormat="1" ht="25.5" hidden="1" customHeight="1">
      <c r="A230" s="4"/>
      <c r="B230" s="4"/>
      <c r="C230" s="9"/>
      <c r="M230" s="31"/>
    </row>
    <row r="231" spans="1:13" s="30" customFormat="1" ht="25.5" hidden="1" customHeight="1">
      <c r="A231" s="4"/>
      <c r="B231" s="4"/>
      <c r="C231" s="9"/>
      <c r="M231" s="31"/>
    </row>
    <row r="232" spans="1:13" s="30" customFormat="1" ht="25.5" hidden="1" customHeight="1">
      <c r="A232" s="4"/>
      <c r="B232" s="4"/>
      <c r="C232" s="9"/>
      <c r="M232" s="31"/>
    </row>
    <row r="233" spans="1:13" s="30" customFormat="1" ht="25.5" hidden="1" customHeight="1">
      <c r="A233" s="4"/>
      <c r="B233" s="4"/>
      <c r="C233" s="6"/>
      <c r="M233" s="31"/>
    </row>
    <row r="234" spans="1:13" s="30" customFormat="1" ht="25.5" hidden="1" customHeight="1">
      <c r="A234" s="4"/>
      <c r="B234" s="4"/>
      <c r="C234" s="9"/>
      <c r="M234" s="31"/>
    </row>
    <row r="235" spans="1:13" s="30" customFormat="1" ht="25.5" hidden="1" customHeight="1">
      <c r="A235" s="4"/>
      <c r="B235" s="4"/>
      <c r="C235" s="9"/>
      <c r="M235" s="31"/>
    </row>
    <row r="236" spans="1:13" s="30" customFormat="1" ht="25.5" hidden="1" customHeight="1">
      <c r="A236" s="4"/>
      <c r="B236" s="4"/>
      <c r="C236" s="6"/>
      <c r="M236" s="31"/>
    </row>
    <row r="237" spans="1:13" s="30" customFormat="1" ht="25.5" hidden="1" customHeight="1">
      <c r="A237" s="4"/>
      <c r="B237" s="4"/>
      <c r="C237" s="9"/>
      <c r="M237" s="31"/>
    </row>
    <row r="238" spans="1:13" s="30" customFormat="1" ht="25.5" hidden="1" customHeight="1">
      <c r="A238" s="4"/>
      <c r="B238" s="4"/>
      <c r="C238" s="9"/>
      <c r="M238" s="31"/>
    </row>
    <row r="239" spans="1:13" s="30" customFormat="1" ht="25.5" hidden="1" customHeight="1">
      <c r="A239" s="4"/>
      <c r="B239" s="4"/>
      <c r="C239" s="9"/>
      <c r="M239" s="31"/>
    </row>
    <row r="240" spans="1:13" s="30" customFormat="1" ht="25.5" hidden="1" customHeight="1">
      <c r="A240" s="4"/>
      <c r="B240" s="4"/>
      <c r="C240" s="9"/>
      <c r="M240" s="31"/>
    </row>
    <row r="241" spans="1:13" s="30" customFormat="1" ht="25.5" hidden="1" customHeight="1">
      <c r="A241" s="4"/>
      <c r="B241" s="4"/>
      <c r="C241" s="9"/>
      <c r="M241" s="31"/>
    </row>
    <row r="242" spans="1:13" s="30" customFormat="1" ht="25.5" hidden="1" customHeight="1">
      <c r="A242" s="4"/>
      <c r="B242" s="4"/>
      <c r="C242" s="9"/>
      <c r="M242" s="31"/>
    </row>
    <row r="243" spans="1:13" s="30" customFormat="1" ht="25.5" hidden="1" customHeight="1">
      <c r="A243" s="4"/>
      <c r="B243" s="4"/>
      <c r="C243" s="6"/>
      <c r="M243" s="31"/>
    </row>
    <row r="244" spans="1:13" s="30" customFormat="1" ht="25.5" hidden="1" customHeight="1">
      <c r="A244" s="4"/>
      <c r="B244" s="4"/>
      <c r="C244" s="9"/>
      <c r="M244" s="31"/>
    </row>
    <row r="245" spans="1:13" s="30" customFormat="1" ht="25.5" hidden="1" customHeight="1">
      <c r="A245" s="4"/>
      <c r="B245" s="4"/>
      <c r="C245" s="6"/>
      <c r="M245" s="31"/>
    </row>
    <row r="246" spans="1:13" s="30" customFormat="1" ht="25.5" hidden="1" customHeight="1">
      <c r="A246" s="4"/>
      <c r="B246" s="4"/>
      <c r="C246" s="9"/>
      <c r="M246" s="31"/>
    </row>
    <row r="247" spans="1:13" s="30" customFormat="1" ht="25.5" hidden="1" customHeight="1">
      <c r="A247" s="4"/>
      <c r="B247" s="4"/>
      <c r="C247" s="9"/>
      <c r="M247" s="31"/>
    </row>
    <row r="248" spans="1:13" s="30" customFormat="1" ht="25.5" hidden="1" customHeight="1">
      <c r="A248" s="4"/>
      <c r="B248" s="4"/>
      <c r="C248" s="9"/>
      <c r="M248" s="31"/>
    </row>
    <row r="249" spans="1:13" s="30" customFormat="1" ht="25.5" hidden="1" customHeight="1">
      <c r="A249" s="4"/>
      <c r="B249" s="4"/>
      <c r="C249" s="9"/>
      <c r="M249" s="31"/>
    </row>
    <row r="250" spans="1:13" s="30" customFormat="1" ht="25.5" hidden="1" customHeight="1">
      <c r="A250" s="4"/>
      <c r="B250" s="4"/>
      <c r="C250" s="9"/>
      <c r="M250" s="31"/>
    </row>
    <row r="251" spans="1:13" s="30" customFormat="1" ht="25.5" hidden="1" customHeight="1">
      <c r="A251" s="4"/>
      <c r="B251" s="4"/>
      <c r="C251" s="9"/>
      <c r="M251" s="31"/>
    </row>
    <row r="252" spans="1:13" s="30" customFormat="1" ht="25.5" hidden="1" customHeight="1">
      <c r="A252" s="4"/>
      <c r="B252" s="4"/>
      <c r="C252" s="9"/>
      <c r="M252" s="31"/>
    </row>
    <row r="253" spans="1:13" s="30" customFormat="1" ht="25.5" hidden="1" customHeight="1">
      <c r="A253" s="4"/>
      <c r="B253" s="4"/>
      <c r="C253" s="9"/>
      <c r="M253" s="31"/>
    </row>
    <row r="254" spans="1:13" s="30" customFormat="1" ht="25.5" hidden="1" customHeight="1">
      <c r="A254" s="4"/>
      <c r="B254" s="4"/>
      <c r="C254" s="6"/>
      <c r="M254" s="31"/>
    </row>
    <row r="255" spans="1:13" s="30" customFormat="1" ht="25.5" hidden="1" customHeight="1">
      <c r="A255" s="4"/>
      <c r="B255" s="4"/>
      <c r="C255" s="9"/>
      <c r="M255" s="31"/>
    </row>
    <row r="256" spans="1:13" s="30" customFormat="1" ht="25.5" hidden="1" customHeight="1">
      <c r="A256" s="4"/>
      <c r="B256" s="4"/>
      <c r="C256" s="9"/>
      <c r="M256" s="31"/>
    </row>
    <row r="257" spans="1:13" s="30" customFormat="1" ht="25.5" hidden="1" customHeight="1">
      <c r="A257" s="4"/>
      <c r="B257" s="4"/>
      <c r="C257" s="9"/>
      <c r="M257" s="31"/>
    </row>
    <row r="258" spans="1:13" s="30" customFormat="1" ht="25.5" hidden="1" customHeight="1">
      <c r="A258" s="4"/>
      <c r="B258" s="4"/>
      <c r="C258" s="9"/>
      <c r="M258" s="31"/>
    </row>
    <row r="259" spans="1:13" s="30" customFormat="1" ht="25.5" hidden="1" customHeight="1">
      <c r="A259" s="4"/>
      <c r="B259" s="4"/>
      <c r="C259" s="9"/>
      <c r="M259" s="31"/>
    </row>
    <row r="260" spans="1:13" s="30" customFormat="1" ht="25.5" hidden="1" customHeight="1">
      <c r="A260" s="4"/>
      <c r="B260" s="4"/>
      <c r="C260" s="9"/>
      <c r="M260" s="31"/>
    </row>
    <row r="261" spans="1:13" s="30" customFormat="1" ht="25.5" hidden="1" customHeight="1">
      <c r="A261" s="4"/>
      <c r="B261" s="4"/>
      <c r="C261" s="9"/>
      <c r="M261" s="31"/>
    </row>
    <row r="262" spans="1:13" s="30" customFormat="1" ht="25.5" hidden="1" customHeight="1">
      <c r="A262" s="4"/>
      <c r="B262" s="4"/>
      <c r="C262" s="9"/>
      <c r="M262" s="31"/>
    </row>
    <row r="263" spans="1:13" s="30" customFormat="1" ht="25.5" hidden="1" customHeight="1">
      <c r="A263" s="4"/>
      <c r="B263" s="4"/>
      <c r="C263" s="9"/>
      <c r="M263" s="31"/>
    </row>
    <row r="264" spans="1:13" s="30" customFormat="1" ht="25.5" hidden="1" customHeight="1">
      <c r="A264" s="4"/>
      <c r="B264" s="4"/>
      <c r="C264" s="6"/>
      <c r="M264" s="31"/>
    </row>
    <row r="265" spans="1:13" s="30" customFormat="1" ht="25.5" hidden="1" customHeight="1">
      <c r="A265" s="4"/>
      <c r="B265" s="4"/>
      <c r="C265" s="9"/>
      <c r="M265" s="31"/>
    </row>
    <row r="266" spans="1:13" s="30" customFormat="1" ht="25.5" hidden="1" customHeight="1">
      <c r="A266" s="4"/>
      <c r="B266" s="4"/>
      <c r="C266" s="9"/>
      <c r="M266" s="31"/>
    </row>
    <row r="267" spans="1:13" s="30" customFormat="1" ht="25.5" hidden="1" customHeight="1">
      <c r="A267" s="4"/>
      <c r="B267" s="4"/>
      <c r="C267" s="9"/>
      <c r="M267" s="31"/>
    </row>
    <row r="268" spans="1:13" s="30" customFormat="1" ht="25.5" hidden="1" customHeight="1">
      <c r="A268" s="4"/>
      <c r="B268" s="4"/>
      <c r="C268" s="9"/>
      <c r="M268" s="31"/>
    </row>
    <row r="269" spans="1:13" s="30" customFormat="1" ht="25.5" hidden="1" customHeight="1">
      <c r="A269" s="4"/>
      <c r="B269" s="4"/>
      <c r="C269" s="6"/>
      <c r="M269" s="31"/>
    </row>
    <row r="270" spans="1:13" s="30" customFormat="1" ht="25.5" hidden="1" customHeight="1">
      <c r="A270" s="4"/>
      <c r="B270" s="4"/>
      <c r="C270" s="9"/>
      <c r="M270" s="31"/>
    </row>
    <row r="271" spans="1:13" s="30" customFormat="1" ht="25.5" hidden="1" customHeight="1">
      <c r="A271" s="4"/>
      <c r="B271" s="4"/>
      <c r="C271" s="9"/>
      <c r="M271" s="31"/>
    </row>
    <row r="272" spans="1:13" s="30" customFormat="1" ht="25.5" hidden="1" customHeight="1">
      <c r="A272" s="4"/>
      <c r="B272" s="4"/>
      <c r="C272" s="9"/>
      <c r="M272" s="31"/>
    </row>
    <row r="273" spans="1:13" s="30" customFormat="1" ht="25.5" hidden="1" customHeight="1">
      <c r="A273" s="4"/>
      <c r="B273" s="4"/>
      <c r="C273" s="9"/>
      <c r="M273" s="31"/>
    </row>
    <row r="274" spans="1:13" s="30" customFormat="1" ht="25.5" hidden="1" customHeight="1">
      <c r="A274" s="4"/>
      <c r="B274" s="4"/>
      <c r="C274" s="9"/>
      <c r="M274" s="31"/>
    </row>
    <row r="275" spans="1:13" s="30" customFormat="1" ht="25.5" hidden="1" customHeight="1">
      <c r="A275" s="4"/>
      <c r="B275" s="4"/>
      <c r="C275" s="9"/>
      <c r="M275" s="31"/>
    </row>
    <row r="276" spans="1:13" s="30" customFormat="1" ht="25.5" hidden="1" customHeight="1">
      <c r="A276" s="4"/>
      <c r="B276" s="4"/>
      <c r="C276" s="9"/>
      <c r="M276" s="31"/>
    </row>
    <row r="277" spans="1:13" s="30" customFormat="1" ht="25.5" hidden="1" customHeight="1">
      <c r="A277" s="4"/>
      <c r="B277" s="4"/>
      <c r="C277" s="9"/>
      <c r="M277" s="31"/>
    </row>
    <row r="278" spans="1:13" s="30" customFormat="1" ht="25.5" hidden="1" customHeight="1">
      <c r="A278" s="4"/>
      <c r="B278" s="4"/>
      <c r="C278" s="9"/>
      <c r="M278" s="31"/>
    </row>
    <row r="279" spans="1:13" s="30" customFormat="1" ht="25.5" hidden="1" customHeight="1">
      <c r="A279" s="4"/>
      <c r="B279" s="4"/>
      <c r="C279" s="6"/>
      <c r="M279" s="31"/>
    </row>
    <row r="280" spans="1:13" s="30" customFormat="1" ht="25.5" hidden="1" customHeight="1">
      <c r="A280" s="4"/>
      <c r="B280" s="4"/>
      <c r="C280" s="6"/>
      <c r="M280" s="31"/>
    </row>
    <row r="281" spans="1:13" s="30" customFormat="1" ht="25.5" hidden="1" customHeight="1">
      <c r="A281" s="4"/>
      <c r="B281" s="4"/>
      <c r="C281" s="9"/>
      <c r="M281" s="31"/>
    </row>
    <row r="282" spans="1:13" s="30" customFormat="1" ht="25.5" hidden="1" customHeight="1">
      <c r="A282" s="4"/>
      <c r="B282" s="4"/>
      <c r="C282" s="9"/>
      <c r="M282" s="31"/>
    </row>
    <row r="283" spans="1:13" s="30" customFormat="1" ht="25.5" hidden="1" customHeight="1">
      <c r="A283" s="4"/>
      <c r="B283" s="4"/>
      <c r="C283" s="9"/>
      <c r="M283" s="31"/>
    </row>
    <row r="284" spans="1:13" s="30" customFormat="1" ht="25.5" hidden="1" customHeight="1">
      <c r="A284" s="4"/>
      <c r="B284" s="4"/>
      <c r="C284" s="9"/>
      <c r="M284" s="31"/>
    </row>
    <row r="285" spans="1:13" s="30" customFormat="1" ht="25.5" hidden="1" customHeight="1">
      <c r="A285" s="4"/>
      <c r="B285" s="4"/>
      <c r="C285" s="9"/>
      <c r="M285" s="31"/>
    </row>
    <row r="286" spans="1:13" s="30" customFormat="1" ht="25.5" hidden="1" customHeight="1">
      <c r="A286" s="4"/>
      <c r="B286" s="4"/>
      <c r="C286" s="9"/>
      <c r="M286" s="31"/>
    </row>
    <row r="287" spans="1:13" s="30" customFormat="1" ht="25.5" hidden="1" customHeight="1">
      <c r="A287" s="4"/>
      <c r="B287" s="4"/>
      <c r="C287" s="9"/>
      <c r="M287" s="31"/>
    </row>
    <row r="288" spans="1:13" s="30" customFormat="1" ht="25.5" hidden="1" customHeight="1">
      <c r="A288" s="4"/>
      <c r="B288" s="4"/>
      <c r="C288" s="9"/>
      <c r="M288" s="31"/>
    </row>
    <row r="289" spans="1:13" s="30" customFormat="1" ht="25.5" hidden="1" customHeight="1">
      <c r="A289" s="4"/>
      <c r="B289" s="4"/>
      <c r="C289" s="6"/>
      <c r="M289" s="31"/>
    </row>
    <row r="290" spans="1:13" s="30" customFormat="1" ht="25.5" hidden="1" customHeight="1">
      <c r="A290" s="4"/>
      <c r="B290" s="4"/>
      <c r="C290" s="9"/>
      <c r="M290" s="31"/>
    </row>
    <row r="291" spans="1:13" s="30" customFormat="1" ht="25.5" hidden="1" customHeight="1">
      <c r="A291" s="4"/>
      <c r="B291" s="4"/>
      <c r="C291" s="9"/>
      <c r="M291" s="31"/>
    </row>
    <row r="292" spans="1:13" s="30" customFormat="1" ht="25.5" hidden="1" customHeight="1">
      <c r="A292" s="4"/>
      <c r="B292" s="4"/>
      <c r="C292" s="9"/>
      <c r="M292" s="31"/>
    </row>
    <row r="293" spans="1:13" s="30" customFormat="1" ht="25.5" hidden="1" customHeight="1">
      <c r="A293" s="4"/>
      <c r="B293" s="4"/>
      <c r="C293" s="9"/>
      <c r="M293" s="31"/>
    </row>
    <row r="294" spans="1:13" s="30" customFormat="1" ht="25.5" hidden="1" customHeight="1">
      <c r="A294" s="4"/>
      <c r="B294" s="4"/>
      <c r="C294" s="9"/>
      <c r="M294" s="31"/>
    </row>
    <row r="295" spans="1:13" s="30" customFormat="1" ht="25.5" hidden="1" customHeight="1">
      <c r="A295" s="4"/>
      <c r="B295" s="4"/>
      <c r="C295" s="9"/>
      <c r="M295" s="31"/>
    </row>
    <row r="296" spans="1:13" s="30" customFormat="1" ht="25.5" hidden="1" customHeight="1">
      <c r="A296" s="4"/>
      <c r="B296" s="4"/>
      <c r="C296" s="9"/>
      <c r="M296" s="31"/>
    </row>
    <row r="297" spans="1:13" s="30" customFormat="1" ht="25.5" hidden="1" customHeight="1">
      <c r="A297" s="4"/>
      <c r="B297" s="4"/>
      <c r="C297" s="9"/>
      <c r="M297" s="31"/>
    </row>
    <row r="298" spans="1:13" s="30" customFormat="1" ht="25.5" hidden="1" customHeight="1">
      <c r="A298" s="4"/>
      <c r="B298" s="4"/>
      <c r="C298" s="6"/>
      <c r="M298" s="31"/>
    </row>
    <row r="299" spans="1:13" s="30" customFormat="1" ht="25.5" hidden="1" customHeight="1">
      <c r="A299" s="4"/>
      <c r="B299" s="4"/>
      <c r="C299" s="9"/>
      <c r="M299" s="31"/>
    </row>
    <row r="300" spans="1:13" s="30" customFormat="1" ht="25.5" hidden="1" customHeight="1">
      <c r="A300" s="4"/>
      <c r="B300" s="4"/>
      <c r="C300" s="9"/>
      <c r="M300" s="31"/>
    </row>
    <row r="301" spans="1:13" s="30" customFormat="1" ht="25.5" hidden="1" customHeight="1">
      <c r="A301" s="4"/>
      <c r="B301" s="4"/>
      <c r="C301" s="6"/>
      <c r="M301" s="31"/>
    </row>
    <row r="302" spans="1:13" s="30" customFormat="1" ht="25.5" hidden="1" customHeight="1">
      <c r="A302" s="4"/>
      <c r="B302" s="4"/>
      <c r="C302" s="6"/>
      <c r="M302" s="31"/>
    </row>
    <row r="303" spans="1:13" s="30" customFormat="1" ht="25.5" hidden="1" customHeight="1">
      <c r="A303" s="4"/>
      <c r="B303" s="4"/>
      <c r="C303" s="9"/>
      <c r="M303" s="31"/>
    </row>
    <row r="304" spans="1:13" s="30" customFormat="1" ht="25.5" hidden="1" customHeight="1">
      <c r="A304" s="4"/>
      <c r="B304" s="4"/>
      <c r="C304" s="9"/>
      <c r="M304" s="31"/>
    </row>
    <row r="305" spans="1:13" s="30" customFormat="1" ht="25.5" hidden="1" customHeight="1">
      <c r="A305" s="4"/>
      <c r="B305" s="4"/>
      <c r="C305" s="9"/>
      <c r="M305" s="31"/>
    </row>
    <row r="306" spans="1:13" s="30" customFormat="1" ht="25.5" hidden="1" customHeight="1">
      <c r="A306" s="4"/>
      <c r="B306" s="4"/>
      <c r="C306" s="9"/>
      <c r="M306" s="31"/>
    </row>
    <row r="307" spans="1:13" s="30" customFormat="1" ht="25.5" hidden="1" customHeight="1">
      <c r="A307" s="4"/>
      <c r="B307" s="4"/>
      <c r="C307" s="9"/>
      <c r="M307" s="31"/>
    </row>
    <row r="308" spans="1:13" s="30" customFormat="1" ht="25.5" hidden="1" customHeight="1">
      <c r="A308" s="4"/>
      <c r="B308" s="4"/>
      <c r="C308" s="9"/>
      <c r="M308" s="31"/>
    </row>
    <row r="309" spans="1:13" s="30" customFormat="1" ht="25.5" hidden="1" customHeight="1">
      <c r="A309" s="4"/>
      <c r="B309" s="4"/>
      <c r="C309" s="9"/>
      <c r="M309" s="31"/>
    </row>
    <row r="310" spans="1:13" s="30" customFormat="1" ht="25.5" hidden="1" customHeight="1">
      <c r="A310" s="4"/>
      <c r="B310" s="4"/>
      <c r="C310" s="9"/>
      <c r="M310" s="31"/>
    </row>
    <row r="311" spans="1:13" s="30" customFormat="1" ht="25.5" hidden="1" customHeight="1">
      <c r="A311" s="4"/>
      <c r="B311" s="4"/>
      <c r="C311" s="9"/>
      <c r="M311" s="31"/>
    </row>
    <row r="312" spans="1:13" s="30" customFormat="1" ht="25.5" hidden="1" customHeight="1">
      <c r="A312" s="4"/>
      <c r="B312" s="4"/>
      <c r="C312" s="9"/>
      <c r="M312" s="31"/>
    </row>
    <row r="313" spans="1:13" s="30" customFormat="1" ht="25.5" hidden="1" customHeight="1">
      <c r="A313" s="4"/>
      <c r="B313" s="4"/>
      <c r="C313" s="9"/>
      <c r="M313" s="31"/>
    </row>
    <row r="314" spans="1:13" s="30" customFormat="1" ht="25.5" hidden="1" customHeight="1">
      <c r="A314" s="4"/>
      <c r="B314" s="4"/>
      <c r="C314" s="9"/>
      <c r="M314" s="31"/>
    </row>
    <row r="315" spans="1:13" s="30" customFormat="1" ht="25.5" hidden="1" customHeight="1">
      <c r="A315" s="4"/>
      <c r="B315" s="4"/>
      <c r="C315" s="6"/>
      <c r="M315" s="31"/>
    </row>
    <row r="316" spans="1:13" s="30" customFormat="1" ht="25.5" hidden="1" customHeight="1">
      <c r="A316" s="4"/>
      <c r="B316" s="4"/>
      <c r="C316" s="9"/>
      <c r="M316" s="31"/>
    </row>
    <row r="317" spans="1:13" s="30" customFormat="1" ht="25.5" hidden="1" customHeight="1">
      <c r="A317" s="4"/>
      <c r="B317" s="4"/>
      <c r="C317" s="9"/>
      <c r="M317" s="31"/>
    </row>
    <row r="318" spans="1:13" s="30" customFormat="1" ht="25.5" hidden="1" customHeight="1">
      <c r="A318" s="4"/>
      <c r="B318" s="4"/>
      <c r="C318" s="9"/>
      <c r="M318" s="31"/>
    </row>
    <row r="319" spans="1:13" s="30" customFormat="1" ht="25.5" hidden="1" customHeight="1">
      <c r="A319" s="4"/>
      <c r="B319" s="4"/>
      <c r="C319" s="9"/>
      <c r="M319" s="31"/>
    </row>
    <row r="320" spans="1:13" s="30" customFormat="1" ht="25.5" hidden="1" customHeight="1">
      <c r="A320" s="4"/>
      <c r="B320" s="4"/>
      <c r="C320" s="9"/>
      <c r="M320" s="31"/>
    </row>
    <row r="321" spans="1:13" s="30" customFormat="1" ht="25.5" hidden="1" customHeight="1">
      <c r="A321" s="4"/>
      <c r="B321" s="4"/>
      <c r="C321" s="9"/>
      <c r="M321" s="31"/>
    </row>
    <row r="322" spans="1:13" s="30" customFormat="1" ht="25.5" hidden="1" customHeight="1">
      <c r="A322" s="4"/>
      <c r="B322" s="4"/>
      <c r="C322" s="6"/>
      <c r="M322" s="31"/>
    </row>
    <row r="323" spans="1:13" s="30" customFormat="1" ht="25.5" hidden="1" customHeight="1">
      <c r="A323" s="4"/>
      <c r="B323" s="4"/>
      <c r="C323" s="9"/>
      <c r="M323" s="31"/>
    </row>
    <row r="324" spans="1:13" s="30" customFormat="1" ht="25.5" hidden="1" customHeight="1">
      <c r="A324" s="4"/>
      <c r="B324" s="4"/>
      <c r="C324" s="9"/>
      <c r="M324" s="31"/>
    </row>
    <row r="325" spans="1:13" s="30" customFormat="1" ht="25.5" hidden="1" customHeight="1">
      <c r="A325" s="4"/>
      <c r="B325" s="4"/>
      <c r="C325" s="9"/>
      <c r="M325" s="31"/>
    </row>
    <row r="326" spans="1:13" s="30" customFormat="1" ht="25.5" hidden="1" customHeight="1">
      <c r="A326" s="4"/>
      <c r="B326" s="4"/>
      <c r="C326" s="9"/>
      <c r="M326" s="31"/>
    </row>
    <row r="327" spans="1:13" s="30" customFormat="1" ht="25.5" hidden="1" customHeight="1">
      <c r="A327" s="4"/>
      <c r="B327" s="4"/>
      <c r="C327" s="9"/>
      <c r="M327" s="31"/>
    </row>
    <row r="328" spans="1:13" s="30" customFormat="1" ht="25.5" hidden="1" customHeight="1">
      <c r="A328" s="4"/>
      <c r="B328" s="4"/>
      <c r="C328" s="9"/>
      <c r="M328" s="31"/>
    </row>
    <row r="329" spans="1:13" s="30" customFormat="1" ht="25.5" hidden="1" customHeight="1">
      <c r="A329" s="4"/>
      <c r="B329" s="4"/>
      <c r="C329" s="9"/>
      <c r="M329" s="31"/>
    </row>
    <row r="330" spans="1:13" s="30" customFormat="1" ht="25.5" hidden="1" customHeight="1">
      <c r="A330" s="4"/>
      <c r="B330" s="4"/>
      <c r="C330" s="9"/>
      <c r="M330" s="31"/>
    </row>
    <row r="331" spans="1:13" s="30" customFormat="1" ht="25.5" hidden="1" customHeight="1">
      <c r="A331" s="4"/>
      <c r="B331" s="4"/>
      <c r="C331" s="9"/>
      <c r="M331" s="31"/>
    </row>
    <row r="332" spans="1:13" s="30" customFormat="1" ht="25.5" hidden="1" customHeight="1">
      <c r="A332" s="4"/>
      <c r="B332" s="4"/>
      <c r="C332" s="6"/>
      <c r="M332" s="31"/>
    </row>
    <row r="333" spans="1:13" s="30" customFormat="1" ht="25.5" hidden="1" customHeight="1">
      <c r="A333" s="4"/>
      <c r="B333" s="4"/>
      <c r="C333" s="9"/>
      <c r="M333" s="31"/>
    </row>
    <row r="334" spans="1:13" s="30" customFormat="1" ht="25.5" hidden="1" customHeight="1">
      <c r="A334" s="4"/>
      <c r="B334" s="4"/>
      <c r="C334" s="9"/>
      <c r="M334" s="31"/>
    </row>
    <row r="335" spans="1:13" s="30" customFormat="1" ht="25.5" hidden="1" customHeight="1">
      <c r="A335" s="4"/>
      <c r="B335" s="4"/>
      <c r="C335" s="9"/>
      <c r="M335" s="31"/>
    </row>
    <row r="336" spans="1:13" s="30" customFormat="1" ht="25.5" hidden="1" customHeight="1">
      <c r="A336" s="4"/>
      <c r="B336" s="4"/>
      <c r="C336" s="9"/>
      <c r="M336" s="31"/>
    </row>
    <row r="337" spans="1:13" s="30" customFormat="1" ht="25.5" hidden="1" customHeight="1">
      <c r="A337" s="4"/>
      <c r="B337" s="4"/>
      <c r="C337" s="9"/>
      <c r="M337" s="31"/>
    </row>
    <row r="338" spans="1:13" s="30" customFormat="1" ht="25.5" hidden="1" customHeight="1">
      <c r="A338" s="4"/>
      <c r="B338" s="4"/>
      <c r="C338" s="9"/>
      <c r="M338" s="31"/>
    </row>
    <row r="339" spans="1:13" s="30" customFormat="1" ht="25.5" hidden="1" customHeight="1">
      <c r="A339" s="4"/>
      <c r="B339" s="4"/>
      <c r="C339" s="9"/>
      <c r="M339" s="31"/>
    </row>
    <row r="340" spans="1:13" s="30" customFormat="1" ht="25.5" hidden="1" customHeight="1">
      <c r="A340" s="4"/>
      <c r="B340" s="4"/>
      <c r="C340" s="9"/>
      <c r="M340" s="31"/>
    </row>
    <row r="341" spans="1:13" s="30" customFormat="1" ht="25.5" hidden="1" customHeight="1">
      <c r="A341" s="4"/>
      <c r="B341" s="4"/>
      <c r="C341" s="9"/>
      <c r="M341" s="31"/>
    </row>
    <row r="342" spans="1:13" s="30" customFormat="1" ht="25.5" hidden="1" customHeight="1">
      <c r="A342" s="4"/>
      <c r="B342" s="4"/>
      <c r="C342" s="6"/>
      <c r="M342" s="31"/>
    </row>
    <row r="343" spans="1:13" s="30" customFormat="1" ht="25.5" hidden="1" customHeight="1">
      <c r="A343" s="4"/>
      <c r="B343" s="4"/>
      <c r="C343" s="9"/>
      <c r="M343" s="31"/>
    </row>
    <row r="344" spans="1:13" s="30" customFormat="1" ht="25.5" hidden="1" customHeight="1">
      <c r="A344" s="4"/>
      <c r="B344" s="4"/>
      <c r="C344" s="9"/>
      <c r="M344" s="31"/>
    </row>
    <row r="345" spans="1:13" s="30" customFormat="1" ht="25.5" hidden="1" customHeight="1">
      <c r="A345" s="4"/>
      <c r="B345" s="4"/>
      <c r="C345" s="6"/>
      <c r="M345" s="31"/>
    </row>
    <row r="346" spans="1:13" s="30" customFormat="1" ht="25.5" hidden="1" customHeight="1">
      <c r="A346" s="4"/>
      <c r="B346" s="4"/>
      <c r="C346" s="9"/>
      <c r="M346" s="31"/>
    </row>
    <row r="347" spans="1:13" s="30" customFormat="1" ht="25.5" hidden="1" customHeight="1">
      <c r="A347" s="4"/>
      <c r="B347" s="4"/>
      <c r="C347" s="9"/>
      <c r="M347" s="31"/>
    </row>
    <row r="348" spans="1:13" s="30" customFormat="1" ht="25.5" hidden="1" customHeight="1">
      <c r="A348" s="4"/>
      <c r="B348" s="4"/>
      <c r="C348" s="9"/>
      <c r="M348" s="31"/>
    </row>
    <row r="349" spans="1:13" s="30" customFormat="1" ht="25.5" hidden="1" customHeight="1">
      <c r="A349" s="4"/>
      <c r="B349" s="4"/>
      <c r="C349" s="6"/>
      <c r="M349" s="31"/>
    </row>
    <row r="350" spans="1:13" s="30" customFormat="1" ht="25.5" hidden="1" customHeight="1">
      <c r="A350" s="4"/>
      <c r="B350" s="4"/>
      <c r="C350" s="6"/>
      <c r="M350" s="31"/>
    </row>
    <row r="351" spans="1:13" s="30" customFormat="1" ht="25.5" hidden="1" customHeight="1">
      <c r="A351" s="4"/>
      <c r="B351" s="4"/>
      <c r="C351" s="9"/>
      <c r="M351" s="31"/>
    </row>
    <row r="352" spans="1:13" s="30" customFormat="1" ht="25.5" hidden="1" customHeight="1">
      <c r="A352" s="4"/>
      <c r="B352" s="4"/>
      <c r="C352" s="9"/>
      <c r="M352" s="31"/>
    </row>
    <row r="353" spans="1:13" s="30" customFormat="1" ht="25.5" hidden="1" customHeight="1">
      <c r="A353" s="4"/>
      <c r="B353" s="4"/>
      <c r="C353" s="9"/>
      <c r="M353" s="31"/>
    </row>
    <row r="354" spans="1:13" s="30" customFormat="1" ht="25.5" hidden="1" customHeight="1">
      <c r="A354" s="4"/>
      <c r="B354" s="4"/>
      <c r="C354" s="9"/>
      <c r="M354" s="31"/>
    </row>
    <row r="355" spans="1:13" s="30" customFormat="1" ht="25.5" hidden="1" customHeight="1">
      <c r="A355" s="4"/>
      <c r="B355" s="4"/>
      <c r="C355" s="9"/>
      <c r="M355" s="31"/>
    </row>
    <row r="356" spans="1:13" s="30" customFormat="1" ht="25.5" hidden="1" customHeight="1">
      <c r="A356" s="4"/>
      <c r="B356" s="4"/>
      <c r="C356" s="9"/>
      <c r="M356" s="31"/>
    </row>
    <row r="357" spans="1:13" s="30" customFormat="1" ht="25.5" hidden="1" customHeight="1">
      <c r="A357" s="4"/>
      <c r="B357" s="4"/>
      <c r="C357" s="6"/>
      <c r="M357" s="31"/>
    </row>
    <row r="358" spans="1:13" s="30" customFormat="1" ht="25.5" hidden="1" customHeight="1">
      <c r="A358" s="4"/>
      <c r="B358" s="4"/>
      <c r="C358" s="9"/>
      <c r="M358" s="31"/>
    </row>
    <row r="359" spans="1:13" s="30" customFormat="1" ht="25.5" hidden="1" customHeight="1">
      <c r="A359" s="4"/>
      <c r="B359" s="4"/>
      <c r="C359" s="9"/>
      <c r="M359" s="31"/>
    </row>
    <row r="360" spans="1:13" s="30" customFormat="1" ht="25.5" hidden="1" customHeight="1">
      <c r="A360" s="4"/>
      <c r="B360" s="4"/>
      <c r="C360" s="9"/>
      <c r="M360" s="31"/>
    </row>
    <row r="361" spans="1:13" s="30" customFormat="1" ht="25.5" hidden="1" customHeight="1">
      <c r="A361" s="4"/>
      <c r="B361" s="4"/>
      <c r="C361" s="9"/>
      <c r="M361" s="31"/>
    </row>
    <row r="362" spans="1:13" s="30" customFormat="1" ht="25.5" hidden="1" customHeight="1">
      <c r="A362" s="4"/>
      <c r="B362" s="4"/>
      <c r="C362" s="9"/>
      <c r="M362" s="31"/>
    </row>
    <row r="363" spans="1:13" s="30" customFormat="1" ht="25.5" hidden="1" customHeight="1">
      <c r="A363" s="4"/>
      <c r="B363" s="4"/>
      <c r="C363" s="6"/>
      <c r="M363" s="31"/>
    </row>
    <row r="364" spans="1:13" s="30" customFormat="1" ht="25.5" hidden="1" customHeight="1">
      <c r="A364" s="4"/>
      <c r="B364" s="4"/>
      <c r="C364" s="9"/>
      <c r="M364" s="31"/>
    </row>
    <row r="365" spans="1:13" s="30" customFormat="1" ht="25.5" hidden="1" customHeight="1">
      <c r="A365" s="4"/>
      <c r="B365" s="4"/>
      <c r="C365" s="9"/>
      <c r="M365" s="31"/>
    </row>
    <row r="366" spans="1:13" s="30" customFormat="1" ht="25.5" hidden="1" customHeight="1">
      <c r="A366" s="4"/>
      <c r="B366" s="4"/>
      <c r="C366" s="9"/>
      <c r="M366" s="31"/>
    </row>
    <row r="367" spans="1:13" s="30" customFormat="1" ht="25.5" hidden="1" customHeight="1">
      <c r="A367" s="4"/>
      <c r="B367" s="4"/>
      <c r="C367" s="6"/>
      <c r="M367" s="31"/>
    </row>
    <row r="368" spans="1:13" s="30" customFormat="1" ht="25.5" hidden="1" customHeight="1">
      <c r="A368" s="4"/>
      <c r="B368" s="4"/>
      <c r="C368" s="6"/>
      <c r="M368" s="31"/>
    </row>
    <row r="369" spans="1:13" s="30" customFormat="1" ht="25.5" hidden="1" customHeight="1">
      <c r="A369" s="4"/>
      <c r="B369" s="4"/>
      <c r="C369" s="9"/>
      <c r="M369" s="31"/>
    </row>
    <row r="370" spans="1:13" s="30" customFormat="1" ht="25.5" hidden="1" customHeight="1">
      <c r="A370" s="4"/>
      <c r="B370" s="4"/>
      <c r="C370" s="9"/>
      <c r="M370" s="31"/>
    </row>
    <row r="371" spans="1:13" s="30" customFormat="1" ht="25.5" hidden="1" customHeight="1">
      <c r="A371" s="4"/>
      <c r="B371" s="4"/>
      <c r="C371" s="9"/>
      <c r="M371" s="31"/>
    </row>
    <row r="372" spans="1:13" s="30" customFormat="1" ht="25.5" hidden="1" customHeight="1">
      <c r="A372" s="4"/>
      <c r="B372" s="4"/>
      <c r="C372" s="9"/>
      <c r="M372" s="31"/>
    </row>
    <row r="373" spans="1:13" s="30" customFormat="1" ht="25.5" hidden="1" customHeight="1">
      <c r="A373" s="4"/>
      <c r="B373" s="4"/>
      <c r="C373" s="9"/>
      <c r="M373" s="31"/>
    </row>
    <row r="374" spans="1:13" s="30" customFormat="1" ht="25.5" hidden="1" customHeight="1">
      <c r="A374" s="4"/>
      <c r="B374" s="4"/>
      <c r="C374" s="9"/>
      <c r="M374" s="31"/>
    </row>
    <row r="375" spans="1:13" s="30" customFormat="1" ht="25.5" hidden="1" customHeight="1">
      <c r="A375" s="4"/>
      <c r="B375" s="4"/>
      <c r="C375" s="9"/>
      <c r="M375" s="31"/>
    </row>
    <row r="376" spans="1:13" s="30" customFormat="1" ht="25.5" hidden="1" customHeight="1">
      <c r="A376" s="4"/>
      <c r="B376" s="4"/>
      <c r="C376" s="9"/>
      <c r="M376" s="31"/>
    </row>
    <row r="377" spans="1:13" s="30" customFormat="1" ht="25.5" hidden="1" customHeight="1">
      <c r="A377" s="4"/>
      <c r="B377" s="4"/>
      <c r="C377" s="6"/>
      <c r="M377" s="31"/>
    </row>
    <row r="378" spans="1:13" s="30" customFormat="1" ht="25.5" hidden="1" customHeight="1">
      <c r="A378" s="4"/>
      <c r="B378" s="4"/>
      <c r="C378" s="9"/>
      <c r="M378" s="31"/>
    </row>
    <row r="379" spans="1:13" s="30" customFormat="1" ht="25.5" hidden="1" customHeight="1">
      <c r="A379" s="4"/>
      <c r="B379" s="4"/>
      <c r="C379" s="9"/>
      <c r="M379" s="31"/>
    </row>
    <row r="380" spans="1:13" s="30" customFormat="1" ht="25.5" hidden="1" customHeight="1">
      <c r="A380" s="4"/>
      <c r="B380" s="4"/>
      <c r="C380" s="9"/>
      <c r="M380" s="31"/>
    </row>
    <row r="381" spans="1:13" s="30" customFormat="1" ht="25.5" hidden="1" customHeight="1">
      <c r="A381" s="4"/>
      <c r="B381" s="4"/>
      <c r="C381" s="9"/>
      <c r="M381" s="31"/>
    </row>
    <row r="382" spans="1:13" s="30" customFormat="1" ht="25.5" hidden="1" customHeight="1">
      <c r="A382" s="4"/>
      <c r="B382" s="4"/>
      <c r="C382" s="9"/>
      <c r="M382" s="31"/>
    </row>
    <row r="383" spans="1:13" s="30" customFormat="1" ht="25.5" hidden="1" customHeight="1">
      <c r="A383" s="4"/>
      <c r="B383" s="4"/>
      <c r="C383" s="9"/>
      <c r="M383" s="31"/>
    </row>
    <row r="384" spans="1:13" s="30" customFormat="1" ht="25.5" hidden="1" customHeight="1">
      <c r="A384" s="4"/>
      <c r="B384" s="4"/>
      <c r="C384" s="9"/>
      <c r="M384" s="31"/>
    </row>
    <row r="385" spans="1:13" s="30" customFormat="1" ht="25.5" hidden="1" customHeight="1">
      <c r="A385" s="4"/>
      <c r="B385" s="4"/>
      <c r="C385" s="9"/>
      <c r="M385" s="31"/>
    </row>
    <row r="386" spans="1:13" s="30" customFormat="1" ht="25.5" hidden="1" customHeight="1">
      <c r="A386" s="4"/>
      <c r="B386" s="4"/>
      <c r="C386" s="6"/>
      <c r="M386" s="31"/>
    </row>
    <row r="387" spans="1:13" s="30" customFormat="1" ht="25.5" hidden="1" customHeight="1">
      <c r="A387" s="4"/>
      <c r="B387" s="4"/>
      <c r="C387" s="9"/>
      <c r="M387" s="31"/>
    </row>
    <row r="388" spans="1:13" s="30" customFormat="1" ht="25.5" hidden="1" customHeight="1">
      <c r="A388" s="4"/>
      <c r="B388" s="4"/>
      <c r="C388" s="9"/>
      <c r="M388" s="31"/>
    </row>
    <row r="389" spans="1:13" s="30" customFormat="1" ht="25.5" hidden="1" customHeight="1">
      <c r="A389" s="4"/>
      <c r="B389" s="4"/>
      <c r="C389" s="6"/>
      <c r="M389" s="31"/>
    </row>
    <row r="390" spans="1:13" s="30" customFormat="1" ht="25.5" hidden="1" customHeight="1">
      <c r="A390" s="4"/>
      <c r="B390" s="4"/>
      <c r="C390" s="9"/>
      <c r="M390" s="31"/>
    </row>
    <row r="391" spans="1:13" s="30" customFormat="1" ht="25.5" hidden="1" customHeight="1">
      <c r="A391" s="4"/>
      <c r="B391" s="4"/>
      <c r="C391" s="9"/>
      <c r="M391" s="31"/>
    </row>
    <row r="392" spans="1:13" s="30" customFormat="1" ht="25.5" hidden="1" customHeight="1">
      <c r="A392" s="4"/>
      <c r="B392" s="4"/>
      <c r="C392" s="6"/>
      <c r="M392" s="31"/>
    </row>
    <row r="393" spans="1:13" s="30" customFormat="1" ht="25.5" hidden="1" customHeight="1">
      <c r="A393" s="4"/>
      <c r="B393" s="4"/>
      <c r="C393" s="9"/>
      <c r="M393" s="31"/>
    </row>
    <row r="394" spans="1:13" s="30" customFormat="1" ht="25.5" hidden="1" customHeight="1">
      <c r="A394" s="4"/>
      <c r="B394" s="4"/>
      <c r="C394" s="9"/>
      <c r="M394" s="31"/>
    </row>
    <row r="395" spans="1:13" s="30" customFormat="1" ht="25.5" hidden="1" customHeight="1">
      <c r="A395" s="4"/>
      <c r="B395" s="4"/>
      <c r="C395" s="6"/>
      <c r="M395" s="31"/>
    </row>
    <row r="396" spans="1:13" s="30" customFormat="1" ht="25.5" hidden="1" customHeight="1">
      <c r="A396" s="4"/>
      <c r="B396" s="4"/>
      <c r="C396" s="9"/>
      <c r="M396" s="31"/>
    </row>
    <row r="397" spans="1:13" s="30" customFormat="1" ht="25.5" hidden="1" customHeight="1">
      <c r="A397" s="4"/>
      <c r="B397" s="4"/>
      <c r="C397" s="9"/>
      <c r="M397" s="31"/>
    </row>
    <row r="398" spans="1:13" s="30" customFormat="1" ht="25.5" hidden="1" customHeight="1">
      <c r="A398" s="4"/>
      <c r="B398" s="4"/>
      <c r="C398" s="6"/>
      <c r="M398" s="31"/>
    </row>
    <row r="399" spans="1:13" s="30" customFormat="1" ht="25.5" hidden="1" customHeight="1">
      <c r="A399" s="4"/>
      <c r="B399" s="4"/>
      <c r="C399" s="9"/>
      <c r="M399" s="31"/>
    </row>
    <row r="400" spans="1:13" hidden="1"/>
    <row r="401" hidden="1"/>
    <row r="402" hidden="1"/>
    <row r="403" hidden="1"/>
    <row r="404" hidden="1"/>
    <row r="405" hidden="1"/>
    <row r="406" hidden="1"/>
    <row r="407" hidden="1"/>
    <row r="408" hidden="1"/>
    <row r="409" hidden="1"/>
    <row r="410" hidden="1"/>
    <row r="411" hidden="1"/>
  </sheetData>
  <mergeCells count="5">
    <mergeCell ref="D1:L1"/>
    <mergeCell ref="C1:C2"/>
    <mergeCell ref="B1:B2"/>
    <mergeCell ref="M1:M2"/>
    <mergeCell ref="A1:A2"/>
  </mergeCells>
  <pageMargins left="1.1811023622047245" right="0.39370078740157483" top="0.78740157480314965" bottom="0.59055118110236227" header="0.31496062992125984" footer="0.31496062992125984"/>
  <pageSetup paperSize="5" scale="80" orientation="landscape" r:id="rId1"/>
  <headerFooter>
    <oddHeader>&amp;L&amp;"-,Negrita"&amp;18Presupuesto de Egresos por Clasificación Administrativa 2012
&amp;14Nombre de la Entidad: &amp;16&amp;F, Jalisco</oddHeader>
    <oddFooter>&amp;RPágina &amp;P de &amp;N</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dimension ref="A1:T404"/>
  <sheetViews>
    <sheetView zoomScaleNormal="100" workbookViewId="0">
      <selection activeCell="M2" sqref="M2"/>
    </sheetView>
  </sheetViews>
  <sheetFormatPr baseColWidth="10" defaultColWidth="0" defaultRowHeight="15" zeroHeight="1"/>
  <cols>
    <col min="1" max="1" width="3.42578125" style="25" customWidth="1"/>
    <col min="2" max="2" width="3.42578125" style="25" bestFit="1" customWidth="1"/>
    <col min="3" max="3" width="3" style="25" bestFit="1" customWidth="1"/>
    <col min="4" max="4" width="4" style="25" bestFit="1" customWidth="1"/>
    <col min="5" max="8" width="2.28515625" style="25" customWidth="1"/>
    <col min="9" max="9" width="55" style="25" customWidth="1"/>
    <col min="10" max="18" width="13.42578125" style="30" customWidth="1"/>
    <col min="19" max="19" width="13.42578125" style="31" bestFit="1" customWidth="1"/>
    <col min="20" max="20" width="0.28515625" customWidth="1"/>
    <col min="21" max="16384" width="11.42578125" hidden="1"/>
  </cols>
  <sheetData>
    <row r="1" spans="1:19" s="32" customFormat="1">
      <c r="A1" s="395" t="s">
        <v>638</v>
      </c>
      <c r="B1" s="395" t="s">
        <v>605</v>
      </c>
      <c r="C1" s="395" t="s">
        <v>606</v>
      </c>
      <c r="D1" s="395" t="s">
        <v>723</v>
      </c>
      <c r="E1" s="631" t="s">
        <v>609</v>
      </c>
      <c r="F1" s="631"/>
      <c r="G1" s="631"/>
      <c r="H1" s="631"/>
      <c r="I1" s="631"/>
      <c r="J1" s="396" t="s">
        <v>714</v>
      </c>
      <c r="K1" s="396" t="s">
        <v>715</v>
      </c>
      <c r="L1" s="396" t="s">
        <v>716</v>
      </c>
      <c r="M1" s="396" t="s">
        <v>717</v>
      </c>
      <c r="N1" s="396" t="s">
        <v>718</v>
      </c>
      <c r="O1" s="396" t="s">
        <v>719</v>
      </c>
      <c r="P1" s="396" t="s">
        <v>720</v>
      </c>
      <c r="Q1" s="396" t="s">
        <v>721</v>
      </c>
      <c r="R1" s="396" t="s">
        <v>722</v>
      </c>
      <c r="S1" s="396" t="s">
        <v>712</v>
      </c>
    </row>
    <row r="2" spans="1:19" ht="25.5" customHeight="1">
      <c r="A2" s="26">
        <v>2</v>
      </c>
      <c r="B2" s="26">
        <v>0</v>
      </c>
      <c r="C2" s="26">
        <v>0</v>
      </c>
      <c r="D2" s="26">
        <v>0</v>
      </c>
      <c r="E2" s="26">
        <v>0</v>
      </c>
      <c r="F2" s="26">
        <v>0</v>
      </c>
      <c r="G2" s="26">
        <v>0</v>
      </c>
      <c r="H2" s="26">
        <v>0</v>
      </c>
      <c r="I2" s="27" t="s">
        <v>1858</v>
      </c>
      <c r="J2" s="33"/>
      <c r="K2" s="33"/>
      <c r="L2" s="33"/>
      <c r="M2" s="33"/>
      <c r="N2" s="33"/>
      <c r="O2" s="33"/>
      <c r="P2" s="33"/>
      <c r="Q2" s="33"/>
      <c r="R2" s="33"/>
      <c r="S2" s="28">
        <f t="shared" ref="S2:S30" si="0">SUM(J2:R2)</f>
        <v>0</v>
      </c>
    </row>
    <row r="3" spans="1:19" ht="25.5" customHeight="1">
      <c r="A3" s="26">
        <v>2</v>
      </c>
      <c r="B3" s="26">
        <v>1</v>
      </c>
      <c r="C3" s="26">
        <v>0</v>
      </c>
      <c r="D3" s="26">
        <v>0</v>
      </c>
      <c r="E3" s="26">
        <v>0</v>
      </c>
      <c r="F3" s="26">
        <v>0</v>
      </c>
      <c r="G3" s="26">
        <v>0</v>
      </c>
      <c r="H3" s="26">
        <v>0</v>
      </c>
      <c r="I3" s="27" t="s">
        <v>1857</v>
      </c>
      <c r="J3" s="33"/>
      <c r="K3" s="33"/>
      <c r="L3" s="33"/>
      <c r="M3" s="33"/>
      <c r="N3" s="33"/>
      <c r="O3" s="33"/>
      <c r="P3" s="33"/>
      <c r="Q3" s="33"/>
      <c r="R3" s="33"/>
      <c r="S3" s="28">
        <f t="shared" si="0"/>
        <v>0</v>
      </c>
    </row>
    <row r="4" spans="1:19" ht="25.5" customHeight="1">
      <c r="A4" s="26"/>
      <c r="B4" s="26"/>
      <c r="C4" s="26"/>
      <c r="D4" s="26"/>
      <c r="E4" s="26"/>
      <c r="F4" s="26"/>
      <c r="G4" s="26"/>
      <c r="H4" s="26"/>
      <c r="I4" s="27"/>
      <c r="J4" s="29"/>
      <c r="K4" s="29"/>
      <c r="L4" s="29"/>
      <c r="M4" s="29"/>
      <c r="N4" s="29"/>
      <c r="O4" s="29"/>
      <c r="P4" s="29"/>
      <c r="Q4" s="29"/>
      <c r="R4" s="29"/>
      <c r="S4" s="28">
        <f t="shared" si="0"/>
        <v>0</v>
      </c>
    </row>
    <row r="5" spans="1:19" ht="25.5" customHeight="1">
      <c r="A5" s="26"/>
      <c r="B5" s="26"/>
      <c r="C5" s="26"/>
      <c r="D5" s="26"/>
      <c r="E5" s="26"/>
      <c r="F5" s="26"/>
      <c r="G5" s="26"/>
      <c r="H5" s="26"/>
      <c r="I5" s="27"/>
      <c r="J5" s="29"/>
      <c r="K5" s="29"/>
      <c r="L5" s="29"/>
      <c r="M5" s="29"/>
      <c r="N5" s="29"/>
      <c r="O5" s="29"/>
      <c r="P5" s="29"/>
      <c r="Q5" s="29"/>
      <c r="R5" s="29"/>
      <c r="S5" s="28">
        <f t="shared" si="0"/>
        <v>0</v>
      </c>
    </row>
    <row r="6" spans="1:19" ht="25.5" customHeight="1">
      <c r="A6" s="26"/>
      <c r="B6" s="26"/>
      <c r="C6" s="26"/>
      <c r="D6" s="26"/>
      <c r="E6" s="26"/>
      <c r="F6" s="26"/>
      <c r="G6" s="26"/>
      <c r="H6" s="26"/>
      <c r="I6" s="27"/>
      <c r="J6" s="29"/>
      <c r="K6" s="29"/>
      <c r="L6" s="29"/>
      <c r="M6" s="29"/>
      <c r="N6" s="29"/>
      <c r="O6" s="29"/>
      <c r="P6" s="29"/>
      <c r="Q6" s="29"/>
      <c r="R6" s="29"/>
      <c r="S6" s="28">
        <f t="shared" si="0"/>
        <v>0</v>
      </c>
    </row>
    <row r="7" spans="1:19" ht="25.5" customHeight="1">
      <c r="A7" s="26"/>
      <c r="B7" s="26"/>
      <c r="C7" s="26"/>
      <c r="D7" s="26"/>
      <c r="E7" s="26"/>
      <c r="F7" s="26"/>
      <c r="G7" s="26"/>
      <c r="H7" s="26"/>
      <c r="I7" s="27"/>
      <c r="J7" s="29"/>
      <c r="K7" s="29"/>
      <c r="L7" s="29"/>
      <c r="M7" s="29"/>
      <c r="N7" s="29"/>
      <c r="O7" s="29"/>
      <c r="P7" s="29"/>
      <c r="Q7" s="29"/>
      <c r="R7" s="29"/>
      <c r="S7" s="28">
        <f t="shared" si="0"/>
        <v>0</v>
      </c>
    </row>
    <row r="8" spans="1:19" ht="25.5" customHeight="1">
      <c r="A8" s="26"/>
      <c r="B8" s="26"/>
      <c r="C8" s="26"/>
      <c r="D8" s="26"/>
      <c r="E8" s="26"/>
      <c r="F8" s="26"/>
      <c r="G8" s="26"/>
      <c r="H8" s="26"/>
      <c r="I8" s="27"/>
      <c r="J8" s="29"/>
      <c r="K8" s="29"/>
      <c r="L8" s="29"/>
      <c r="M8" s="29"/>
      <c r="N8" s="29"/>
      <c r="O8" s="29"/>
      <c r="P8" s="29"/>
      <c r="Q8" s="29"/>
      <c r="R8" s="29"/>
      <c r="S8" s="28">
        <f t="shared" si="0"/>
        <v>0</v>
      </c>
    </row>
    <row r="9" spans="1:19" ht="25.5" customHeight="1">
      <c r="A9" s="26"/>
      <c r="B9" s="26"/>
      <c r="C9" s="26"/>
      <c r="D9" s="26"/>
      <c r="E9" s="26"/>
      <c r="F9" s="26"/>
      <c r="G9" s="26"/>
      <c r="H9" s="26"/>
      <c r="I9" s="27"/>
      <c r="J9" s="33"/>
      <c r="K9" s="33"/>
      <c r="L9" s="33"/>
      <c r="M9" s="33"/>
      <c r="N9" s="33"/>
      <c r="O9" s="33"/>
      <c r="P9" s="33"/>
      <c r="Q9" s="33"/>
      <c r="R9" s="33"/>
      <c r="S9" s="28">
        <f t="shared" si="0"/>
        <v>0</v>
      </c>
    </row>
    <row r="10" spans="1:19" ht="25.5" customHeight="1">
      <c r="A10" s="26"/>
      <c r="B10" s="26"/>
      <c r="C10" s="26"/>
      <c r="D10" s="26"/>
      <c r="E10" s="26"/>
      <c r="F10" s="26"/>
      <c r="G10" s="26"/>
      <c r="H10" s="26"/>
      <c r="I10" s="27"/>
      <c r="J10" s="29"/>
      <c r="K10" s="29"/>
      <c r="L10" s="29"/>
      <c r="M10" s="29"/>
      <c r="N10" s="29"/>
      <c r="O10" s="29"/>
      <c r="P10" s="29"/>
      <c r="Q10" s="29"/>
      <c r="R10" s="29"/>
      <c r="S10" s="28">
        <f t="shared" si="0"/>
        <v>0</v>
      </c>
    </row>
    <row r="11" spans="1:19" ht="25.5" customHeight="1">
      <c r="A11" s="26"/>
      <c r="B11" s="26"/>
      <c r="C11" s="26"/>
      <c r="D11" s="26"/>
      <c r="E11" s="26"/>
      <c r="F11" s="26"/>
      <c r="G11" s="26"/>
      <c r="H11" s="26"/>
      <c r="I11" s="27"/>
      <c r="J11" s="29"/>
      <c r="K11" s="29"/>
      <c r="L11" s="29"/>
      <c r="M11" s="29"/>
      <c r="N11" s="29"/>
      <c r="O11" s="29"/>
      <c r="P11" s="29"/>
      <c r="Q11" s="29"/>
      <c r="R11" s="29"/>
      <c r="S11" s="28">
        <f t="shared" si="0"/>
        <v>0</v>
      </c>
    </row>
    <row r="12" spans="1:19" ht="25.5" customHeight="1">
      <c r="A12" s="26"/>
      <c r="B12" s="26"/>
      <c r="C12" s="26"/>
      <c r="D12" s="26"/>
      <c r="E12" s="26"/>
      <c r="F12" s="26"/>
      <c r="G12" s="26"/>
      <c r="H12" s="26"/>
      <c r="I12" s="27"/>
      <c r="J12" s="29"/>
      <c r="K12" s="29"/>
      <c r="L12" s="29"/>
      <c r="M12" s="29"/>
      <c r="N12" s="29"/>
      <c r="O12" s="29"/>
      <c r="P12" s="29"/>
      <c r="Q12" s="29"/>
      <c r="R12" s="29"/>
      <c r="S12" s="28">
        <f t="shared" si="0"/>
        <v>0</v>
      </c>
    </row>
    <row r="13" spans="1:19" ht="25.5" customHeight="1">
      <c r="A13" s="26"/>
      <c r="B13" s="26"/>
      <c r="C13" s="26"/>
      <c r="D13" s="26"/>
      <c r="E13" s="26"/>
      <c r="F13" s="26"/>
      <c r="G13" s="26"/>
      <c r="H13" s="26"/>
      <c r="I13" s="27"/>
      <c r="J13" s="29"/>
      <c r="K13" s="29"/>
      <c r="L13" s="29"/>
      <c r="M13" s="29"/>
      <c r="N13" s="29"/>
      <c r="O13" s="29"/>
      <c r="P13" s="29"/>
      <c r="Q13" s="29"/>
      <c r="R13" s="29"/>
      <c r="S13" s="28">
        <f t="shared" si="0"/>
        <v>0</v>
      </c>
    </row>
    <row r="14" spans="1:19" ht="25.5" customHeight="1">
      <c r="A14" s="26"/>
      <c r="B14" s="26"/>
      <c r="C14" s="26"/>
      <c r="D14" s="26"/>
      <c r="E14" s="26"/>
      <c r="F14" s="26"/>
      <c r="G14" s="26"/>
      <c r="H14" s="26"/>
      <c r="I14" s="27"/>
      <c r="J14" s="29"/>
      <c r="K14" s="29"/>
      <c r="L14" s="29"/>
      <c r="M14" s="29"/>
      <c r="N14" s="29"/>
      <c r="O14" s="29"/>
      <c r="P14" s="29"/>
      <c r="Q14" s="29"/>
      <c r="R14" s="29"/>
      <c r="S14" s="28">
        <f t="shared" si="0"/>
        <v>0</v>
      </c>
    </row>
    <row r="15" spans="1:19" ht="25.5" customHeight="1">
      <c r="A15" s="26"/>
      <c r="B15" s="26"/>
      <c r="C15" s="26"/>
      <c r="D15" s="26"/>
      <c r="E15" s="26"/>
      <c r="F15" s="26"/>
      <c r="G15" s="26"/>
      <c r="H15" s="26"/>
      <c r="I15" s="27"/>
      <c r="J15" s="29"/>
      <c r="K15" s="29"/>
      <c r="L15" s="29"/>
      <c r="M15" s="29"/>
      <c r="N15" s="29"/>
      <c r="O15" s="29"/>
      <c r="P15" s="29"/>
      <c r="Q15" s="29"/>
      <c r="R15" s="29"/>
      <c r="S15" s="28">
        <f t="shared" si="0"/>
        <v>0</v>
      </c>
    </row>
    <row r="16" spans="1:19" ht="25.5" customHeight="1">
      <c r="A16" s="26"/>
      <c r="B16" s="26"/>
      <c r="C16" s="26"/>
      <c r="D16" s="26"/>
      <c r="E16" s="26"/>
      <c r="F16" s="26"/>
      <c r="G16" s="26"/>
      <c r="H16" s="26"/>
      <c r="I16" s="27"/>
      <c r="J16" s="29"/>
      <c r="K16" s="29"/>
      <c r="L16" s="29"/>
      <c r="M16" s="29"/>
      <c r="N16" s="29"/>
      <c r="O16" s="29"/>
      <c r="P16" s="29"/>
      <c r="Q16" s="29"/>
      <c r="R16" s="29"/>
      <c r="S16" s="28">
        <f t="shared" si="0"/>
        <v>0</v>
      </c>
    </row>
    <row r="17" spans="1:19" ht="25.5" customHeight="1">
      <c r="A17" s="26"/>
      <c r="B17" s="26"/>
      <c r="C17" s="26"/>
      <c r="D17" s="26"/>
      <c r="E17" s="26"/>
      <c r="F17" s="26"/>
      <c r="G17" s="26"/>
      <c r="H17" s="26"/>
      <c r="I17" s="27"/>
      <c r="J17" s="29"/>
      <c r="K17" s="29"/>
      <c r="L17" s="29"/>
      <c r="M17" s="29"/>
      <c r="N17" s="29"/>
      <c r="O17" s="29"/>
      <c r="P17" s="29"/>
      <c r="Q17" s="29"/>
      <c r="R17" s="29"/>
      <c r="S17" s="28">
        <f t="shared" si="0"/>
        <v>0</v>
      </c>
    </row>
    <row r="18" spans="1:19" ht="25.5" customHeight="1">
      <c r="A18" s="26"/>
      <c r="B18" s="26"/>
      <c r="C18" s="26"/>
      <c r="D18" s="26"/>
      <c r="E18" s="26"/>
      <c r="F18" s="26"/>
      <c r="G18" s="26"/>
      <c r="H18" s="26"/>
      <c r="I18" s="27"/>
      <c r="J18" s="33"/>
      <c r="K18" s="33"/>
      <c r="L18" s="33"/>
      <c r="M18" s="33"/>
      <c r="N18" s="33"/>
      <c r="O18" s="33"/>
      <c r="P18" s="33"/>
      <c r="Q18" s="33"/>
      <c r="R18" s="33"/>
      <c r="S18" s="28">
        <f t="shared" si="0"/>
        <v>0</v>
      </c>
    </row>
    <row r="19" spans="1:19" ht="25.5" customHeight="1">
      <c r="A19" s="26"/>
      <c r="B19" s="26"/>
      <c r="C19" s="26"/>
      <c r="D19" s="26"/>
      <c r="E19" s="26"/>
      <c r="F19" s="26"/>
      <c r="G19" s="26"/>
      <c r="H19" s="26"/>
      <c r="I19" s="27"/>
      <c r="J19" s="33"/>
      <c r="K19" s="33"/>
      <c r="L19" s="33"/>
      <c r="M19" s="33"/>
      <c r="N19" s="33"/>
      <c r="O19" s="33"/>
      <c r="P19" s="33"/>
      <c r="Q19" s="33"/>
      <c r="R19" s="33"/>
      <c r="S19" s="28">
        <f t="shared" si="0"/>
        <v>0</v>
      </c>
    </row>
    <row r="20" spans="1:19" ht="25.5" customHeight="1">
      <c r="A20" s="26"/>
      <c r="B20" s="26"/>
      <c r="C20" s="26"/>
      <c r="D20" s="26"/>
      <c r="E20" s="26"/>
      <c r="F20" s="26"/>
      <c r="G20" s="26"/>
      <c r="H20" s="26"/>
      <c r="I20" s="27"/>
      <c r="J20" s="33"/>
      <c r="K20" s="33"/>
      <c r="L20" s="33"/>
      <c r="M20" s="33"/>
      <c r="N20" s="33"/>
      <c r="O20" s="33"/>
      <c r="P20" s="33"/>
      <c r="Q20" s="33"/>
      <c r="R20" s="33"/>
      <c r="S20" s="28">
        <f t="shared" si="0"/>
        <v>0</v>
      </c>
    </row>
    <row r="21" spans="1:19" ht="25.5" customHeight="1">
      <c r="A21" s="26"/>
      <c r="B21" s="26"/>
      <c r="C21" s="26"/>
      <c r="D21" s="26"/>
      <c r="E21" s="26"/>
      <c r="F21" s="26"/>
      <c r="G21" s="26"/>
      <c r="H21" s="26"/>
      <c r="I21" s="27"/>
      <c r="J21" s="33"/>
      <c r="K21" s="33"/>
      <c r="L21" s="33"/>
      <c r="M21" s="33"/>
      <c r="N21" s="33"/>
      <c r="O21" s="33"/>
      <c r="P21" s="33"/>
      <c r="Q21" s="33"/>
      <c r="R21" s="33"/>
      <c r="S21" s="28">
        <f t="shared" si="0"/>
        <v>0</v>
      </c>
    </row>
    <row r="22" spans="1:19" ht="25.5" customHeight="1">
      <c r="A22" s="26"/>
      <c r="B22" s="26"/>
      <c r="C22" s="26"/>
      <c r="D22" s="26"/>
      <c r="E22" s="26"/>
      <c r="F22" s="26"/>
      <c r="G22" s="26"/>
      <c r="H22" s="26"/>
      <c r="I22" s="27"/>
      <c r="J22" s="33"/>
      <c r="K22" s="33"/>
      <c r="L22" s="33"/>
      <c r="M22" s="33"/>
      <c r="N22" s="33"/>
      <c r="O22" s="33"/>
      <c r="P22" s="33"/>
      <c r="Q22" s="33"/>
      <c r="R22" s="33"/>
      <c r="S22" s="28">
        <f t="shared" si="0"/>
        <v>0</v>
      </c>
    </row>
    <row r="23" spans="1:19" ht="25.5" customHeight="1">
      <c r="A23" s="26"/>
      <c r="B23" s="26"/>
      <c r="C23" s="26"/>
      <c r="D23" s="26"/>
      <c r="E23" s="26"/>
      <c r="F23" s="26"/>
      <c r="G23" s="26"/>
      <c r="H23" s="26"/>
      <c r="I23" s="27"/>
      <c r="J23" s="33"/>
      <c r="K23" s="33"/>
      <c r="L23" s="33"/>
      <c r="M23" s="33"/>
      <c r="N23" s="33"/>
      <c r="O23" s="33"/>
      <c r="P23" s="33"/>
      <c r="Q23" s="33"/>
      <c r="R23" s="33"/>
      <c r="S23" s="28">
        <f t="shared" si="0"/>
        <v>0</v>
      </c>
    </row>
    <row r="24" spans="1:19" ht="25.5" customHeight="1">
      <c r="A24" s="26"/>
      <c r="B24" s="26"/>
      <c r="C24" s="26"/>
      <c r="D24" s="26"/>
      <c r="E24" s="26"/>
      <c r="F24" s="26"/>
      <c r="G24" s="26"/>
      <c r="H24" s="26"/>
      <c r="I24" s="27"/>
      <c r="J24" s="33"/>
      <c r="K24" s="33"/>
      <c r="L24" s="33"/>
      <c r="M24" s="33"/>
      <c r="N24" s="33"/>
      <c r="O24" s="33"/>
      <c r="P24" s="33"/>
      <c r="Q24" s="33"/>
      <c r="R24" s="33"/>
      <c r="S24" s="28">
        <f t="shared" si="0"/>
        <v>0</v>
      </c>
    </row>
    <row r="25" spans="1:19" ht="25.5" customHeight="1">
      <c r="A25" s="26"/>
      <c r="B25" s="26"/>
      <c r="C25" s="26"/>
      <c r="D25" s="26"/>
      <c r="E25" s="26"/>
      <c r="F25" s="26"/>
      <c r="G25" s="26"/>
      <c r="H25" s="26"/>
      <c r="I25" s="27"/>
      <c r="J25" s="33"/>
      <c r="K25" s="33"/>
      <c r="L25" s="33"/>
      <c r="M25" s="33"/>
      <c r="N25" s="33"/>
      <c r="O25" s="33"/>
      <c r="P25" s="33"/>
      <c r="Q25" s="33"/>
      <c r="R25" s="33"/>
      <c r="S25" s="28">
        <f t="shared" si="0"/>
        <v>0</v>
      </c>
    </row>
    <row r="26" spans="1:19" ht="25.5" customHeight="1">
      <c r="A26" s="26"/>
      <c r="B26" s="26"/>
      <c r="C26" s="26"/>
      <c r="D26" s="26"/>
      <c r="E26" s="26"/>
      <c r="F26" s="26"/>
      <c r="G26" s="26"/>
      <c r="H26" s="26"/>
      <c r="I26" s="27"/>
      <c r="J26" s="33"/>
      <c r="K26" s="33"/>
      <c r="L26" s="33"/>
      <c r="M26" s="33"/>
      <c r="N26" s="33"/>
      <c r="O26" s="33"/>
      <c r="P26" s="33"/>
      <c r="Q26" s="33"/>
      <c r="R26" s="33"/>
      <c r="S26" s="28">
        <f t="shared" si="0"/>
        <v>0</v>
      </c>
    </row>
    <row r="27" spans="1:19" ht="25.5" customHeight="1">
      <c r="A27" s="26"/>
      <c r="B27" s="26"/>
      <c r="C27" s="26"/>
      <c r="D27" s="26"/>
      <c r="E27" s="26"/>
      <c r="F27" s="26"/>
      <c r="G27" s="26"/>
      <c r="H27" s="26"/>
      <c r="I27" s="27"/>
      <c r="J27" s="33"/>
      <c r="K27" s="33"/>
      <c r="L27" s="33"/>
      <c r="M27" s="33"/>
      <c r="N27" s="33"/>
      <c r="O27" s="33"/>
      <c r="P27" s="33"/>
      <c r="Q27" s="33"/>
      <c r="R27" s="33"/>
      <c r="S27" s="28">
        <f t="shared" si="0"/>
        <v>0</v>
      </c>
    </row>
    <row r="28" spans="1:19" ht="25.5" customHeight="1">
      <c r="A28" s="26"/>
      <c r="B28" s="26"/>
      <c r="C28" s="26"/>
      <c r="D28" s="26"/>
      <c r="E28" s="26"/>
      <c r="F28" s="26"/>
      <c r="G28" s="26"/>
      <c r="H28" s="26"/>
      <c r="I28" s="27"/>
      <c r="J28" s="33"/>
      <c r="K28" s="33"/>
      <c r="L28" s="33"/>
      <c r="M28" s="33"/>
      <c r="N28" s="33"/>
      <c r="O28" s="33"/>
      <c r="P28" s="33"/>
      <c r="Q28" s="33"/>
      <c r="R28" s="33"/>
      <c r="S28" s="28">
        <f t="shared" si="0"/>
        <v>0</v>
      </c>
    </row>
    <row r="29" spans="1:19" ht="25.5" customHeight="1">
      <c r="A29" s="26"/>
      <c r="B29" s="26"/>
      <c r="C29" s="26"/>
      <c r="D29" s="26"/>
      <c r="E29" s="26"/>
      <c r="F29" s="26"/>
      <c r="G29" s="26"/>
      <c r="H29" s="26"/>
      <c r="I29" s="27"/>
      <c r="J29" s="33"/>
      <c r="K29" s="33"/>
      <c r="L29" s="33"/>
      <c r="M29" s="33"/>
      <c r="N29" s="33"/>
      <c r="O29" s="33"/>
      <c r="P29" s="33"/>
      <c r="Q29" s="33"/>
      <c r="R29" s="33"/>
      <c r="S29" s="28">
        <f t="shared" si="0"/>
        <v>0</v>
      </c>
    </row>
    <row r="30" spans="1:19" ht="25.5" customHeight="1">
      <c r="A30" s="35"/>
      <c r="B30" s="36"/>
      <c r="C30" s="36"/>
      <c r="D30" s="36"/>
      <c r="E30" s="36"/>
      <c r="F30" s="36"/>
      <c r="G30" s="36"/>
      <c r="H30" s="36"/>
      <c r="I30" s="37" t="s">
        <v>712</v>
      </c>
      <c r="J30" s="34">
        <f>SUM(J2:J29)</f>
        <v>0</v>
      </c>
      <c r="K30" s="34">
        <f t="shared" ref="K30:R30" si="1">SUM(K2:K29)</f>
        <v>0</v>
      </c>
      <c r="L30" s="34">
        <f t="shared" si="1"/>
        <v>0</v>
      </c>
      <c r="M30" s="34">
        <f t="shared" si="1"/>
        <v>0</v>
      </c>
      <c r="N30" s="34">
        <f t="shared" si="1"/>
        <v>0</v>
      </c>
      <c r="O30" s="34">
        <f t="shared" si="1"/>
        <v>0</v>
      </c>
      <c r="P30" s="34">
        <f t="shared" si="1"/>
        <v>0</v>
      </c>
      <c r="Q30" s="34">
        <f t="shared" si="1"/>
        <v>0</v>
      </c>
      <c r="R30" s="34">
        <f t="shared" si="1"/>
        <v>0</v>
      </c>
      <c r="S30" s="34">
        <f t="shared" si="0"/>
        <v>0</v>
      </c>
    </row>
    <row r="31" spans="1:19" ht="2.25" customHeight="1">
      <c r="A31" s="4"/>
      <c r="B31" s="4"/>
      <c r="C31" s="4"/>
      <c r="D31" s="4"/>
      <c r="E31" s="4"/>
      <c r="F31" s="4"/>
      <c r="G31" s="4"/>
      <c r="H31" s="4"/>
      <c r="I31" s="9"/>
    </row>
    <row r="32" spans="1:19" ht="25.5" hidden="1" customHeight="1">
      <c r="A32" s="4"/>
      <c r="B32" s="4"/>
      <c r="C32" s="4"/>
      <c r="D32" s="4"/>
      <c r="E32" s="4"/>
      <c r="F32" s="4"/>
      <c r="G32" s="4"/>
      <c r="H32" s="4"/>
      <c r="I32" s="9"/>
    </row>
    <row r="33" spans="1:9" ht="25.5" hidden="1" customHeight="1">
      <c r="A33" s="4"/>
      <c r="B33" s="4"/>
      <c r="C33" s="4"/>
      <c r="D33" s="4"/>
      <c r="E33" s="4"/>
      <c r="F33" s="4"/>
      <c r="G33" s="4"/>
      <c r="H33" s="4"/>
      <c r="I33" s="9"/>
    </row>
    <row r="34" spans="1:9" ht="25.5" hidden="1" customHeight="1">
      <c r="A34" s="4"/>
      <c r="B34" s="4"/>
      <c r="C34" s="4"/>
      <c r="D34" s="4"/>
      <c r="E34" s="4"/>
      <c r="F34" s="4"/>
      <c r="G34" s="4"/>
      <c r="H34" s="4"/>
      <c r="I34" s="9"/>
    </row>
    <row r="35" spans="1:9" ht="25.5" hidden="1" customHeight="1">
      <c r="A35" s="4"/>
      <c r="B35" s="4"/>
      <c r="C35" s="4"/>
      <c r="D35" s="4"/>
      <c r="E35" s="4"/>
      <c r="F35" s="4"/>
      <c r="G35" s="4"/>
      <c r="H35" s="4"/>
      <c r="I35" s="9"/>
    </row>
    <row r="36" spans="1:9" ht="25.5" hidden="1" customHeight="1">
      <c r="A36" s="4"/>
      <c r="B36" s="4"/>
      <c r="C36" s="4"/>
      <c r="D36" s="4"/>
      <c r="E36" s="4"/>
      <c r="F36" s="4"/>
      <c r="G36" s="4"/>
      <c r="H36" s="4"/>
      <c r="I36" s="9"/>
    </row>
    <row r="37" spans="1:9" ht="25.5" hidden="1" customHeight="1">
      <c r="A37" s="4"/>
      <c r="B37" s="4"/>
      <c r="C37" s="4"/>
      <c r="D37" s="4"/>
      <c r="E37" s="4"/>
      <c r="F37" s="4"/>
      <c r="G37" s="4"/>
      <c r="H37" s="4"/>
      <c r="I37" s="9"/>
    </row>
    <row r="38" spans="1:9" ht="25.5" hidden="1" customHeight="1">
      <c r="A38" s="4"/>
      <c r="B38" s="4"/>
      <c r="C38" s="4"/>
      <c r="D38" s="4"/>
      <c r="E38" s="4"/>
      <c r="F38" s="4"/>
      <c r="G38" s="4"/>
      <c r="H38" s="4"/>
      <c r="I38" s="9"/>
    </row>
    <row r="39" spans="1:9" ht="25.5" hidden="1" customHeight="1">
      <c r="A39" s="4"/>
      <c r="B39" s="4"/>
      <c r="C39" s="4"/>
      <c r="D39" s="4"/>
      <c r="E39" s="4"/>
      <c r="F39" s="4"/>
      <c r="G39" s="4"/>
      <c r="H39" s="4"/>
      <c r="I39" s="6"/>
    </row>
    <row r="40" spans="1:9" ht="25.5" hidden="1" customHeight="1">
      <c r="A40" s="4"/>
      <c r="B40" s="4"/>
      <c r="C40" s="4"/>
      <c r="D40" s="4"/>
      <c r="E40" s="4"/>
      <c r="F40" s="4"/>
      <c r="G40" s="4"/>
      <c r="H40" s="4"/>
      <c r="I40" s="9"/>
    </row>
    <row r="41" spans="1:9" ht="25.5" hidden="1" customHeight="1">
      <c r="A41" s="4"/>
      <c r="B41" s="4"/>
      <c r="C41" s="4"/>
      <c r="D41" s="4"/>
      <c r="E41" s="4"/>
      <c r="F41" s="4"/>
      <c r="G41" s="4"/>
      <c r="H41" s="4"/>
      <c r="I41" s="9"/>
    </row>
    <row r="42" spans="1:9" ht="25.5" hidden="1" customHeight="1">
      <c r="A42" s="4"/>
      <c r="B42" s="4"/>
      <c r="C42" s="4"/>
      <c r="D42" s="4"/>
      <c r="E42" s="4"/>
      <c r="F42" s="4"/>
      <c r="G42" s="4"/>
      <c r="H42" s="4"/>
      <c r="I42" s="9"/>
    </row>
    <row r="43" spans="1:9" ht="25.5" hidden="1" customHeight="1">
      <c r="A43" s="4"/>
      <c r="B43" s="4"/>
      <c r="C43" s="4"/>
      <c r="D43" s="4"/>
      <c r="E43" s="4"/>
      <c r="F43" s="4"/>
      <c r="G43" s="4"/>
      <c r="H43" s="4"/>
      <c r="I43" s="6"/>
    </row>
    <row r="44" spans="1:9" ht="25.5" hidden="1" customHeight="1">
      <c r="A44" s="4"/>
      <c r="B44" s="4"/>
      <c r="C44" s="4"/>
      <c r="D44" s="4"/>
      <c r="E44" s="4"/>
      <c r="F44" s="4"/>
      <c r="G44" s="4"/>
      <c r="H44" s="4"/>
      <c r="I44" s="9"/>
    </row>
    <row r="45" spans="1:9" ht="25.5" hidden="1" customHeight="1">
      <c r="A45" s="4"/>
      <c r="B45" s="4"/>
      <c r="C45" s="4"/>
      <c r="D45" s="4"/>
      <c r="E45" s="4"/>
      <c r="F45" s="4"/>
      <c r="G45" s="4"/>
      <c r="H45" s="4"/>
      <c r="I45" s="9"/>
    </row>
    <row r="46" spans="1:9" ht="25.5" hidden="1" customHeight="1">
      <c r="A46" s="4"/>
      <c r="B46" s="4"/>
      <c r="C46" s="4"/>
      <c r="D46" s="4"/>
      <c r="E46" s="4"/>
      <c r="F46" s="4"/>
      <c r="G46" s="4"/>
      <c r="H46" s="4"/>
      <c r="I46" s="9"/>
    </row>
    <row r="47" spans="1:9" ht="25.5" hidden="1" customHeight="1">
      <c r="A47" s="4"/>
      <c r="B47" s="4"/>
      <c r="C47" s="4"/>
      <c r="D47" s="4"/>
      <c r="E47" s="4"/>
      <c r="F47" s="4"/>
      <c r="G47" s="4"/>
      <c r="H47" s="4"/>
      <c r="I47" s="9"/>
    </row>
    <row r="48" spans="1:9" ht="25.5" hidden="1" customHeight="1">
      <c r="A48" s="4"/>
      <c r="B48" s="4"/>
      <c r="C48" s="4"/>
      <c r="D48" s="4"/>
      <c r="E48" s="4"/>
      <c r="F48" s="4"/>
      <c r="G48" s="4"/>
      <c r="H48" s="4"/>
      <c r="I48" s="9"/>
    </row>
    <row r="49" spans="1:9" ht="25.5" hidden="1" customHeight="1">
      <c r="A49" s="4"/>
      <c r="B49" s="4"/>
      <c r="C49" s="4"/>
      <c r="D49" s="4"/>
      <c r="E49" s="4"/>
      <c r="F49" s="4"/>
      <c r="G49" s="4"/>
      <c r="H49" s="4"/>
      <c r="I49" s="9"/>
    </row>
    <row r="50" spans="1:9" ht="25.5" hidden="1" customHeight="1">
      <c r="A50" s="4"/>
      <c r="B50" s="4"/>
      <c r="C50" s="4"/>
      <c r="D50" s="4"/>
      <c r="E50" s="4"/>
      <c r="F50" s="4"/>
      <c r="G50" s="4"/>
      <c r="H50" s="4"/>
      <c r="I50" s="9"/>
    </row>
    <row r="51" spans="1:9" ht="25.5" hidden="1" customHeight="1">
      <c r="A51" s="4"/>
      <c r="B51" s="4"/>
      <c r="C51" s="4"/>
      <c r="D51" s="4"/>
      <c r="E51" s="4"/>
      <c r="F51" s="4"/>
      <c r="G51" s="4"/>
      <c r="H51" s="4"/>
      <c r="I51" s="9"/>
    </row>
    <row r="52" spans="1:9" ht="25.5" hidden="1" customHeight="1">
      <c r="A52" s="4"/>
      <c r="B52" s="4"/>
      <c r="C52" s="4"/>
      <c r="D52" s="4"/>
      <c r="E52" s="4"/>
      <c r="F52" s="4"/>
      <c r="G52" s="4"/>
      <c r="H52" s="4"/>
      <c r="I52" s="9"/>
    </row>
    <row r="53" spans="1:9" ht="25.5" hidden="1" customHeight="1">
      <c r="A53" s="4"/>
      <c r="B53" s="4"/>
      <c r="C53" s="4"/>
      <c r="D53" s="4"/>
      <c r="E53" s="4"/>
      <c r="F53" s="4"/>
      <c r="G53" s="4"/>
      <c r="H53" s="4"/>
      <c r="I53" s="6"/>
    </row>
    <row r="54" spans="1:9" ht="25.5" hidden="1" customHeight="1">
      <c r="A54" s="4"/>
      <c r="B54" s="4"/>
      <c r="C54" s="4"/>
      <c r="D54" s="4"/>
      <c r="E54" s="4"/>
      <c r="F54" s="4"/>
      <c r="G54" s="4"/>
      <c r="H54" s="4"/>
      <c r="I54" s="9"/>
    </row>
    <row r="55" spans="1:9" ht="25.5" hidden="1" customHeight="1">
      <c r="A55" s="4"/>
      <c r="B55" s="4"/>
      <c r="C55" s="4"/>
      <c r="D55" s="4"/>
      <c r="E55" s="4"/>
      <c r="F55" s="4"/>
      <c r="G55" s="4"/>
      <c r="H55" s="4"/>
      <c r="I55" s="9"/>
    </row>
    <row r="56" spans="1:9" ht="25.5" hidden="1" customHeight="1">
      <c r="A56" s="4"/>
      <c r="B56" s="4"/>
      <c r="C56" s="4"/>
      <c r="D56" s="4"/>
      <c r="E56" s="4"/>
      <c r="F56" s="4"/>
      <c r="G56" s="4"/>
      <c r="H56" s="4"/>
      <c r="I56" s="9"/>
    </row>
    <row r="57" spans="1:9" ht="25.5" hidden="1" customHeight="1">
      <c r="A57" s="4"/>
      <c r="B57" s="4"/>
      <c r="C57" s="4"/>
      <c r="D57" s="4"/>
      <c r="E57" s="4"/>
      <c r="F57" s="4"/>
      <c r="G57" s="4"/>
      <c r="H57" s="4"/>
      <c r="I57" s="9"/>
    </row>
    <row r="58" spans="1:9" ht="25.5" hidden="1" customHeight="1">
      <c r="A58" s="4"/>
      <c r="B58" s="4"/>
      <c r="C58" s="4"/>
      <c r="D58" s="4"/>
      <c r="E58" s="4"/>
      <c r="F58" s="4"/>
      <c r="G58" s="4"/>
      <c r="H58" s="4"/>
      <c r="I58" s="9"/>
    </row>
    <row r="59" spans="1:9" ht="25.5" hidden="1" customHeight="1">
      <c r="A59" s="4"/>
      <c r="B59" s="4"/>
      <c r="C59" s="4"/>
      <c r="D59" s="4"/>
      <c r="E59" s="4"/>
      <c r="F59" s="4"/>
      <c r="G59" s="4"/>
      <c r="H59" s="4"/>
      <c r="I59" s="9"/>
    </row>
    <row r="60" spans="1:9" ht="25.5" hidden="1" customHeight="1">
      <c r="A60" s="4"/>
      <c r="B60" s="4"/>
      <c r="C60" s="4"/>
      <c r="D60" s="4"/>
      <c r="E60" s="4"/>
      <c r="F60" s="4"/>
      <c r="G60" s="4"/>
      <c r="H60" s="4"/>
      <c r="I60" s="9"/>
    </row>
    <row r="61" spans="1:9" ht="25.5" hidden="1" customHeight="1">
      <c r="A61" s="4"/>
      <c r="B61" s="4"/>
      <c r="C61" s="4"/>
      <c r="D61" s="4"/>
      <c r="E61" s="4"/>
      <c r="F61" s="4"/>
      <c r="G61" s="4"/>
      <c r="H61" s="4"/>
      <c r="I61" s="9"/>
    </row>
    <row r="62" spans="1:9" ht="25.5" hidden="1" customHeight="1">
      <c r="A62" s="4"/>
      <c r="B62" s="4"/>
      <c r="C62" s="4"/>
      <c r="D62" s="4"/>
      <c r="E62" s="4"/>
      <c r="F62" s="4"/>
      <c r="G62" s="4"/>
      <c r="H62" s="4"/>
      <c r="I62" s="9"/>
    </row>
    <row r="63" spans="1:9" ht="25.5" hidden="1" customHeight="1">
      <c r="A63" s="4"/>
      <c r="B63" s="4"/>
      <c r="C63" s="4"/>
      <c r="D63" s="4"/>
      <c r="E63" s="4"/>
      <c r="F63" s="4"/>
      <c r="G63" s="4"/>
      <c r="H63" s="4"/>
      <c r="I63" s="6"/>
    </row>
    <row r="64" spans="1:9" ht="25.5" hidden="1" customHeight="1">
      <c r="A64" s="4"/>
      <c r="B64" s="4"/>
      <c r="C64" s="4"/>
      <c r="D64" s="4"/>
      <c r="E64" s="4"/>
      <c r="F64" s="4"/>
      <c r="G64" s="4"/>
      <c r="H64" s="4"/>
      <c r="I64" s="9"/>
    </row>
    <row r="65" spans="1:9" ht="25.5" hidden="1" customHeight="1">
      <c r="A65" s="4"/>
      <c r="B65" s="4"/>
      <c r="C65" s="4"/>
      <c r="D65" s="4"/>
      <c r="E65" s="4"/>
      <c r="F65" s="4"/>
      <c r="G65" s="4"/>
      <c r="H65" s="4"/>
      <c r="I65" s="9"/>
    </row>
    <row r="66" spans="1:9" ht="25.5" hidden="1" customHeight="1">
      <c r="A66" s="4"/>
      <c r="B66" s="4"/>
      <c r="C66" s="4"/>
      <c r="D66" s="4"/>
      <c r="E66" s="4"/>
      <c r="F66" s="4"/>
      <c r="G66" s="4"/>
      <c r="H66" s="4"/>
      <c r="I66" s="9"/>
    </row>
    <row r="67" spans="1:9" ht="25.5" hidden="1" customHeight="1">
      <c r="A67" s="4"/>
      <c r="B67" s="4"/>
      <c r="C67" s="4"/>
      <c r="D67" s="4"/>
      <c r="E67" s="4"/>
      <c r="F67" s="4"/>
      <c r="G67" s="4"/>
      <c r="H67" s="4"/>
      <c r="I67" s="9"/>
    </row>
    <row r="68" spans="1:9" ht="25.5" hidden="1" customHeight="1">
      <c r="A68" s="4"/>
      <c r="B68" s="4"/>
      <c r="C68" s="4"/>
      <c r="D68" s="4"/>
      <c r="E68" s="4"/>
      <c r="F68" s="4"/>
      <c r="G68" s="4"/>
      <c r="H68" s="4"/>
      <c r="I68" s="9"/>
    </row>
    <row r="69" spans="1:9" ht="25.5" hidden="1" customHeight="1">
      <c r="A69" s="4"/>
      <c r="B69" s="4"/>
      <c r="C69" s="4"/>
      <c r="D69" s="4"/>
      <c r="E69" s="4"/>
      <c r="F69" s="4"/>
      <c r="G69" s="4"/>
      <c r="H69" s="4"/>
      <c r="I69" s="9"/>
    </row>
    <row r="70" spans="1:9" ht="25.5" hidden="1" customHeight="1">
      <c r="A70" s="4"/>
      <c r="B70" s="4"/>
      <c r="C70" s="4"/>
      <c r="D70" s="4"/>
      <c r="E70" s="4"/>
      <c r="F70" s="4"/>
      <c r="G70" s="4"/>
      <c r="H70" s="4"/>
      <c r="I70" s="9"/>
    </row>
    <row r="71" spans="1:9" ht="25.5" hidden="1" customHeight="1">
      <c r="A71" s="4"/>
      <c r="B71" s="4"/>
      <c r="C71" s="4"/>
      <c r="D71" s="4"/>
      <c r="E71" s="4"/>
      <c r="F71" s="4"/>
      <c r="G71" s="4"/>
      <c r="H71" s="4"/>
      <c r="I71" s="6"/>
    </row>
    <row r="72" spans="1:9" ht="25.5" hidden="1" customHeight="1">
      <c r="A72" s="4"/>
      <c r="B72" s="4"/>
      <c r="C72" s="4"/>
      <c r="D72" s="4"/>
      <c r="E72" s="4"/>
      <c r="F72" s="4"/>
      <c r="G72" s="4"/>
      <c r="H72" s="4"/>
      <c r="I72" s="9"/>
    </row>
    <row r="73" spans="1:9" ht="25.5" hidden="1" customHeight="1">
      <c r="A73" s="4"/>
      <c r="B73" s="4"/>
      <c r="C73" s="4"/>
      <c r="D73" s="4"/>
      <c r="E73" s="4"/>
      <c r="F73" s="4"/>
      <c r="G73" s="4"/>
      <c r="H73" s="4"/>
      <c r="I73" s="9"/>
    </row>
    <row r="74" spans="1:9" ht="25.5" hidden="1" customHeight="1">
      <c r="A74" s="4"/>
      <c r="B74" s="4"/>
      <c r="C74" s="4"/>
      <c r="D74" s="4"/>
      <c r="E74" s="4"/>
      <c r="F74" s="4"/>
      <c r="G74" s="4"/>
      <c r="H74" s="4"/>
      <c r="I74" s="6"/>
    </row>
    <row r="75" spans="1:9" ht="25.5" hidden="1" customHeight="1">
      <c r="A75" s="4"/>
      <c r="B75" s="4"/>
      <c r="C75" s="4"/>
      <c r="D75" s="4"/>
      <c r="E75" s="4"/>
      <c r="F75" s="4"/>
      <c r="G75" s="4"/>
      <c r="H75" s="4"/>
      <c r="I75" s="9"/>
    </row>
    <row r="76" spans="1:9" ht="25.5" hidden="1" customHeight="1">
      <c r="A76" s="4"/>
      <c r="B76" s="4"/>
      <c r="C76" s="4"/>
      <c r="D76" s="4"/>
      <c r="E76" s="4"/>
      <c r="F76" s="4"/>
      <c r="G76" s="4"/>
      <c r="H76" s="4"/>
      <c r="I76" s="9"/>
    </row>
    <row r="77" spans="1:9" ht="25.5" hidden="1" customHeight="1">
      <c r="A77" s="4"/>
      <c r="B77" s="4"/>
      <c r="C77" s="4"/>
      <c r="D77" s="4"/>
      <c r="E77" s="4"/>
      <c r="F77" s="4"/>
      <c r="G77" s="4"/>
      <c r="H77" s="4"/>
      <c r="I77" s="9"/>
    </row>
    <row r="78" spans="1:9" ht="25.5" hidden="1" customHeight="1">
      <c r="A78" s="4"/>
      <c r="B78" s="4"/>
      <c r="C78" s="4"/>
      <c r="D78" s="4"/>
      <c r="E78" s="4"/>
      <c r="F78" s="4"/>
      <c r="G78" s="4"/>
      <c r="H78" s="4"/>
      <c r="I78" s="9"/>
    </row>
    <row r="79" spans="1:9" ht="25.5" hidden="1" customHeight="1">
      <c r="A79" s="4"/>
      <c r="B79" s="4"/>
      <c r="C79" s="4"/>
      <c r="D79" s="4"/>
      <c r="E79" s="4"/>
      <c r="F79" s="4"/>
      <c r="G79" s="4"/>
      <c r="H79" s="4"/>
      <c r="I79" s="9"/>
    </row>
    <row r="80" spans="1:9" ht="25.5" hidden="1" customHeight="1">
      <c r="A80" s="4"/>
      <c r="B80" s="4"/>
      <c r="C80" s="4"/>
      <c r="D80" s="4"/>
      <c r="E80" s="4"/>
      <c r="F80" s="4"/>
      <c r="G80" s="4"/>
      <c r="H80" s="4"/>
      <c r="I80" s="6"/>
    </row>
    <row r="81" spans="1:9" ht="25.5" hidden="1" customHeight="1">
      <c r="A81" s="4"/>
      <c r="B81" s="4"/>
      <c r="C81" s="4"/>
      <c r="D81" s="4"/>
      <c r="E81" s="4"/>
      <c r="F81" s="4"/>
      <c r="G81" s="4"/>
      <c r="H81" s="4"/>
      <c r="I81" s="9"/>
    </row>
    <row r="82" spans="1:9" ht="25.5" hidden="1" customHeight="1">
      <c r="A82" s="4"/>
      <c r="B82" s="4"/>
      <c r="C82" s="4"/>
      <c r="D82" s="4"/>
      <c r="E82" s="4"/>
      <c r="F82" s="4"/>
      <c r="G82" s="4"/>
      <c r="H82" s="4"/>
      <c r="I82" s="9"/>
    </row>
    <row r="83" spans="1:9" ht="25.5" hidden="1" customHeight="1">
      <c r="A83" s="4"/>
      <c r="B83" s="4"/>
      <c r="C83" s="4"/>
      <c r="D83" s="4"/>
      <c r="E83" s="4"/>
      <c r="F83" s="4"/>
      <c r="G83" s="4"/>
      <c r="H83" s="4"/>
      <c r="I83" s="9"/>
    </row>
    <row r="84" spans="1:9" ht="25.5" hidden="1" customHeight="1">
      <c r="A84" s="4"/>
      <c r="B84" s="4"/>
      <c r="C84" s="4"/>
      <c r="D84" s="4"/>
      <c r="E84" s="4"/>
      <c r="F84" s="4"/>
      <c r="G84" s="4"/>
      <c r="H84" s="4"/>
      <c r="I84" s="6"/>
    </row>
    <row r="85" spans="1:9" ht="25.5" hidden="1" customHeight="1">
      <c r="A85" s="4"/>
      <c r="B85" s="4"/>
      <c r="C85" s="4"/>
      <c r="D85" s="4"/>
      <c r="E85" s="4"/>
      <c r="F85" s="4"/>
      <c r="G85" s="4"/>
      <c r="H85" s="4"/>
      <c r="I85" s="9"/>
    </row>
    <row r="86" spans="1:9" ht="25.5" hidden="1" customHeight="1">
      <c r="A86" s="4"/>
      <c r="B86" s="4"/>
      <c r="C86" s="4"/>
      <c r="D86" s="4"/>
      <c r="E86" s="4"/>
      <c r="F86" s="4"/>
      <c r="G86" s="4"/>
      <c r="H86" s="4"/>
      <c r="I86" s="9"/>
    </row>
    <row r="87" spans="1:9" ht="25.5" hidden="1" customHeight="1">
      <c r="A87" s="4"/>
      <c r="B87" s="4"/>
      <c r="C87" s="4"/>
      <c r="D87" s="4"/>
      <c r="E87" s="4"/>
      <c r="F87" s="4"/>
      <c r="G87" s="4"/>
      <c r="H87" s="4"/>
      <c r="I87" s="9"/>
    </row>
    <row r="88" spans="1:9" ht="25.5" hidden="1" customHeight="1">
      <c r="A88" s="4"/>
      <c r="B88" s="4"/>
      <c r="C88" s="4"/>
      <c r="D88" s="4"/>
      <c r="E88" s="4"/>
      <c r="F88" s="4"/>
      <c r="G88" s="4"/>
      <c r="H88" s="4"/>
      <c r="I88" s="9"/>
    </row>
    <row r="89" spans="1:9" ht="25.5" hidden="1" customHeight="1">
      <c r="A89" s="4"/>
      <c r="B89" s="4"/>
      <c r="C89" s="4"/>
      <c r="D89" s="4"/>
      <c r="E89" s="4"/>
      <c r="F89" s="4"/>
      <c r="G89" s="4"/>
      <c r="H89" s="4"/>
      <c r="I89" s="9"/>
    </row>
    <row r="90" spans="1:9" ht="25.5" hidden="1" customHeight="1">
      <c r="A90" s="4"/>
      <c r="B90" s="4"/>
      <c r="C90" s="4"/>
      <c r="D90" s="4"/>
      <c r="E90" s="4"/>
      <c r="F90" s="4"/>
      <c r="G90" s="4"/>
      <c r="H90" s="4"/>
      <c r="I90" s="9"/>
    </row>
    <row r="91" spans="1:9" ht="25.5" hidden="1" customHeight="1">
      <c r="A91" s="4"/>
      <c r="B91" s="4"/>
      <c r="C91" s="4"/>
      <c r="D91" s="4"/>
      <c r="E91" s="4"/>
      <c r="F91" s="4"/>
      <c r="G91" s="4"/>
      <c r="H91" s="4"/>
      <c r="I91" s="9"/>
    </row>
    <row r="92" spans="1:9" ht="25.5" hidden="1" customHeight="1">
      <c r="A92" s="4"/>
      <c r="B92" s="4"/>
      <c r="C92" s="4"/>
      <c r="D92" s="4"/>
      <c r="E92" s="4"/>
      <c r="F92" s="4"/>
      <c r="G92" s="4"/>
      <c r="H92" s="4"/>
      <c r="I92" s="9"/>
    </row>
    <row r="93" spans="1:9" ht="25.5" hidden="1" customHeight="1">
      <c r="A93" s="4"/>
      <c r="B93" s="4"/>
      <c r="C93" s="4"/>
      <c r="D93" s="4"/>
      <c r="E93" s="4"/>
      <c r="F93" s="4"/>
      <c r="G93" s="4"/>
      <c r="H93" s="4"/>
      <c r="I93" s="9"/>
    </row>
    <row r="94" spans="1:9" ht="25.5" hidden="1" customHeight="1">
      <c r="A94" s="4"/>
      <c r="B94" s="4"/>
      <c r="C94" s="4"/>
      <c r="D94" s="4"/>
      <c r="E94" s="4"/>
      <c r="F94" s="4"/>
      <c r="G94" s="4"/>
      <c r="H94" s="4"/>
      <c r="I94" s="6"/>
    </row>
    <row r="95" spans="1:9" ht="25.5" hidden="1" customHeight="1">
      <c r="A95" s="4"/>
      <c r="B95" s="4"/>
      <c r="C95" s="4"/>
      <c r="D95" s="4"/>
      <c r="E95" s="4"/>
      <c r="F95" s="4"/>
      <c r="G95" s="4"/>
      <c r="H95" s="4"/>
      <c r="I95" s="6"/>
    </row>
    <row r="96" spans="1:9" ht="25.5" hidden="1" customHeight="1">
      <c r="A96" s="4"/>
      <c r="B96" s="4"/>
      <c r="C96" s="4"/>
      <c r="D96" s="4"/>
      <c r="E96" s="4"/>
      <c r="F96" s="4"/>
      <c r="G96" s="4"/>
      <c r="H96" s="4"/>
      <c r="I96" s="9"/>
    </row>
    <row r="97" spans="1:9" ht="25.5" hidden="1" customHeight="1">
      <c r="A97" s="4"/>
      <c r="B97" s="4"/>
      <c r="C97" s="4"/>
      <c r="D97" s="4"/>
      <c r="E97" s="4"/>
      <c r="F97" s="4"/>
      <c r="G97" s="4"/>
      <c r="H97" s="4"/>
      <c r="I97" s="9"/>
    </row>
    <row r="98" spans="1:9" ht="25.5" hidden="1" customHeight="1">
      <c r="A98" s="4"/>
      <c r="B98" s="4"/>
      <c r="C98" s="4"/>
      <c r="D98" s="4"/>
      <c r="E98" s="4"/>
      <c r="F98" s="4"/>
      <c r="G98" s="4"/>
      <c r="H98" s="4"/>
      <c r="I98" s="9"/>
    </row>
    <row r="99" spans="1:9" ht="25.5" hidden="1" customHeight="1">
      <c r="A99" s="4"/>
      <c r="B99" s="4"/>
      <c r="C99" s="4"/>
      <c r="D99" s="4"/>
      <c r="E99" s="4"/>
      <c r="F99" s="4"/>
      <c r="G99" s="4"/>
      <c r="H99" s="4"/>
      <c r="I99" s="9"/>
    </row>
    <row r="100" spans="1:9" ht="25.5" hidden="1" customHeight="1">
      <c r="A100" s="4"/>
      <c r="B100" s="4"/>
      <c r="C100" s="4"/>
      <c r="D100" s="4"/>
      <c r="E100" s="4"/>
      <c r="F100" s="4"/>
      <c r="G100" s="4"/>
      <c r="H100" s="4"/>
      <c r="I100" s="9"/>
    </row>
    <row r="101" spans="1:9" ht="25.5" hidden="1" customHeight="1">
      <c r="A101" s="4"/>
      <c r="B101" s="4"/>
      <c r="C101" s="4"/>
      <c r="D101" s="4"/>
      <c r="E101" s="4"/>
      <c r="F101" s="4"/>
      <c r="G101" s="4"/>
      <c r="H101" s="4"/>
      <c r="I101" s="9"/>
    </row>
    <row r="102" spans="1:9" ht="25.5" hidden="1" customHeight="1">
      <c r="A102" s="4"/>
      <c r="B102" s="4"/>
      <c r="C102" s="4"/>
      <c r="D102" s="4"/>
      <c r="E102" s="4"/>
      <c r="F102" s="4"/>
      <c r="G102" s="4"/>
      <c r="H102" s="4"/>
      <c r="I102" s="9"/>
    </row>
    <row r="103" spans="1:9" ht="25.5" hidden="1" customHeight="1">
      <c r="A103" s="4"/>
      <c r="B103" s="4"/>
      <c r="C103" s="4"/>
      <c r="D103" s="4"/>
      <c r="E103" s="4"/>
      <c r="F103" s="4"/>
      <c r="G103" s="4"/>
      <c r="H103" s="4"/>
      <c r="I103" s="9"/>
    </row>
    <row r="104" spans="1:9" ht="25.5" hidden="1" customHeight="1">
      <c r="A104" s="4"/>
      <c r="B104" s="4"/>
      <c r="C104" s="4"/>
      <c r="D104" s="4"/>
      <c r="E104" s="4"/>
      <c r="F104" s="4"/>
      <c r="G104" s="4"/>
      <c r="H104" s="4"/>
      <c r="I104" s="9"/>
    </row>
    <row r="105" spans="1:9" ht="25.5" hidden="1" customHeight="1">
      <c r="A105" s="4"/>
      <c r="B105" s="4"/>
      <c r="C105" s="4"/>
      <c r="D105" s="4"/>
      <c r="E105" s="4"/>
      <c r="F105" s="4"/>
      <c r="G105" s="4"/>
      <c r="H105" s="4"/>
      <c r="I105" s="6"/>
    </row>
    <row r="106" spans="1:9" ht="25.5" hidden="1" customHeight="1">
      <c r="A106" s="4"/>
      <c r="B106" s="4"/>
      <c r="C106" s="4"/>
      <c r="D106" s="4"/>
      <c r="E106" s="4"/>
      <c r="F106" s="4"/>
      <c r="G106" s="4"/>
      <c r="H106" s="4"/>
      <c r="I106" s="9"/>
    </row>
    <row r="107" spans="1:9" ht="25.5" hidden="1" customHeight="1">
      <c r="A107" s="4"/>
      <c r="B107" s="4"/>
      <c r="C107" s="4"/>
      <c r="D107" s="4"/>
      <c r="E107" s="4"/>
      <c r="F107" s="4"/>
      <c r="G107" s="4"/>
      <c r="H107" s="4"/>
      <c r="I107" s="9"/>
    </row>
    <row r="108" spans="1:9" ht="25.5" hidden="1" customHeight="1">
      <c r="A108" s="4"/>
      <c r="B108" s="4"/>
      <c r="C108" s="4"/>
      <c r="D108" s="4"/>
      <c r="E108" s="4"/>
      <c r="F108" s="4"/>
      <c r="G108" s="4"/>
      <c r="H108" s="4"/>
      <c r="I108" s="9"/>
    </row>
    <row r="109" spans="1:9" ht="25.5" hidden="1" customHeight="1">
      <c r="A109" s="4"/>
      <c r="B109" s="4"/>
      <c r="C109" s="4"/>
      <c r="D109" s="4"/>
      <c r="E109" s="4"/>
      <c r="F109" s="4"/>
      <c r="G109" s="4"/>
      <c r="H109" s="4"/>
      <c r="I109" s="9"/>
    </row>
    <row r="110" spans="1:9" ht="25.5" hidden="1" customHeight="1">
      <c r="A110" s="4"/>
      <c r="B110" s="4"/>
      <c r="C110" s="4"/>
      <c r="D110" s="4"/>
      <c r="E110" s="4"/>
      <c r="F110" s="4"/>
      <c r="G110" s="4"/>
      <c r="H110" s="4"/>
      <c r="I110" s="9"/>
    </row>
    <row r="111" spans="1:9" ht="25.5" hidden="1" customHeight="1">
      <c r="A111" s="4"/>
      <c r="B111" s="4"/>
      <c r="C111" s="4"/>
      <c r="D111" s="4"/>
      <c r="E111" s="4"/>
      <c r="F111" s="4"/>
      <c r="G111" s="4"/>
      <c r="H111" s="4"/>
      <c r="I111" s="9"/>
    </row>
    <row r="112" spans="1:9" ht="25.5" hidden="1" customHeight="1">
      <c r="A112" s="4"/>
      <c r="B112" s="4"/>
      <c r="C112" s="4"/>
      <c r="D112" s="4"/>
      <c r="E112" s="4"/>
      <c r="F112" s="4"/>
      <c r="G112" s="4"/>
      <c r="H112" s="4"/>
      <c r="I112" s="9"/>
    </row>
    <row r="113" spans="1:9" ht="25.5" hidden="1" customHeight="1">
      <c r="A113" s="4"/>
      <c r="B113" s="4"/>
      <c r="C113" s="4"/>
      <c r="D113" s="4"/>
      <c r="E113" s="4"/>
      <c r="F113" s="4"/>
      <c r="G113" s="4"/>
      <c r="H113" s="4"/>
      <c r="I113" s="9"/>
    </row>
    <row r="114" spans="1:9" ht="25.5" hidden="1" customHeight="1">
      <c r="A114" s="4"/>
      <c r="B114" s="4"/>
      <c r="C114" s="4"/>
      <c r="D114" s="4"/>
      <c r="E114" s="4"/>
      <c r="F114" s="4"/>
      <c r="G114" s="4"/>
      <c r="H114" s="4"/>
      <c r="I114" s="9"/>
    </row>
    <row r="115" spans="1:9" ht="25.5" hidden="1" customHeight="1">
      <c r="A115" s="4"/>
      <c r="B115" s="4"/>
      <c r="C115" s="4"/>
      <c r="D115" s="4"/>
      <c r="E115" s="4"/>
      <c r="F115" s="4"/>
      <c r="G115" s="4"/>
      <c r="H115" s="4"/>
      <c r="I115" s="6"/>
    </row>
    <row r="116" spans="1:9" ht="25.5" hidden="1" customHeight="1">
      <c r="A116" s="4"/>
      <c r="B116" s="4"/>
      <c r="C116" s="4"/>
      <c r="D116" s="4"/>
      <c r="E116" s="4"/>
      <c r="F116" s="4"/>
      <c r="G116" s="4"/>
      <c r="H116" s="4"/>
      <c r="I116" s="9"/>
    </row>
    <row r="117" spans="1:9" ht="25.5" hidden="1" customHeight="1">
      <c r="A117" s="4"/>
      <c r="B117" s="4"/>
      <c r="C117" s="4"/>
      <c r="D117" s="4"/>
      <c r="E117" s="4"/>
      <c r="F117" s="4"/>
      <c r="G117" s="4"/>
      <c r="H117" s="4"/>
      <c r="I117" s="9"/>
    </row>
    <row r="118" spans="1:9" ht="25.5" hidden="1" customHeight="1">
      <c r="A118" s="4"/>
      <c r="B118" s="4"/>
      <c r="C118" s="4"/>
      <c r="D118" s="4"/>
      <c r="E118" s="4"/>
      <c r="F118" s="4"/>
      <c r="G118" s="4"/>
      <c r="H118" s="4"/>
      <c r="I118" s="9"/>
    </row>
    <row r="119" spans="1:9" ht="25.5" hidden="1" customHeight="1">
      <c r="A119" s="4"/>
      <c r="B119" s="4"/>
      <c r="C119" s="4"/>
      <c r="D119" s="4"/>
      <c r="E119" s="4"/>
      <c r="F119" s="4"/>
      <c r="G119" s="4"/>
      <c r="H119" s="4"/>
      <c r="I119" s="9"/>
    </row>
    <row r="120" spans="1:9" ht="25.5" hidden="1" customHeight="1">
      <c r="A120" s="4"/>
      <c r="B120" s="4"/>
      <c r="C120" s="4"/>
      <c r="D120" s="4"/>
      <c r="E120" s="4"/>
      <c r="F120" s="4"/>
      <c r="G120" s="4"/>
      <c r="H120" s="4"/>
      <c r="I120" s="9"/>
    </row>
    <row r="121" spans="1:9" ht="25.5" hidden="1" customHeight="1">
      <c r="A121" s="4"/>
      <c r="B121" s="4"/>
      <c r="C121" s="4"/>
      <c r="D121" s="4"/>
      <c r="E121" s="4"/>
      <c r="F121" s="4"/>
      <c r="G121" s="4"/>
      <c r="H121" s="4"/>
      <c r="I121" s="9"/>
    </row>
    <row r="122" spans="1:9" ht="25.5" hidden="1" customHeight="1">
      <c r="A122" s="4"/>
      <c r="B122" s="4"/>
      <c r="C122" s="4"/>
      <c r="D122" s="4"/>
      <c r="E122" s="4"/>
      <c r="F122" s="4"/>
      <c r="G122" s="4"/>
      <c r="H122" s="4"/>
      <c r="I122" s="9"/>
    </row>
    <row r="123" spans="1:9" ht="25.5" hidden="1" customHeight="1">
      <c r="A123" s="4"/>
      <c r="B123" s="4"/>
      <c r="C123" s="4"/>
      <c r="D123" s="4"/>
      <c r="E123" s="4"/>
      <c r="F123" s="4"/>
      <c r="G123" s="4"/>
      <c r="H123" s="4"/>
      <c r="I123" s="9"/>
    </row>
    <row r="124" spans="1:9" ht="25.5" hidden="1" customHeight="1">
      <c r="A124" s="4"/>
      <c r="B124" s="4"/>
      <c r="C124" s="4"/>
      <c r="D124" s="4"/>
      <c r="E124" s="4"/>
      <c r="F124" s="4"/>
      <c r="G124" s="4"/>
      <c r="H124" s="4"/>
      <c r="I124" s="9"/>
    </row>
    <row r="125" spans="1:9" ht="25.5" hidden="1" customHeight="1">
      <c r="A125" s="4"/>
      <c r="B125" s="4"/>
      <c r="C125" s="4"/>
      <c r="D125" s="4"/>
      <c r="E125" s="4"/>
      <c r="F125" s="4"/>
      <c r="G125" s="4"/>
      <c r="H125" s="4"/>
      <c r="I125" s="6"/>
    </row>
    <row r="126" spans="1:9" ht="25.5" hidden="1" customHeight="1">
      <c r="A126" s="4"/>
      <c r="B126" s="4"/>
      <c r="C126" s="4"/>
      <c r="D126" s="4"/>
      <c r="E126" s="4"/>
      <c r="F126" s="4"/>
      <c r="G126" s="4"/>
      <c r="H126" s="4"/>
      <c r="I126" s="9"/>
    </row>
    <row r="127" spans="1:9" ht="25.5" hidden="1" customHeight="1">
      <c r="A127" s="4"/>
      <c r="B127" s="4"/>
      <c r="C127" s="4"/>
      <c r="D127" s="4"/>
      <c r="E127" s="4"/>
      <c r="F127" s="4"/>
      <c r="G127" s="4"/>
      <c r="H127" s="4"/>
      <c r="I127" s="9"/>
    </row>
    <row r="128" spans="1:9" ht="25.5" hidden="1" customHeight="1">
      <c r="A128" s="4"/>
      <c r="B128" s="4"/>
      <c r="C128" s="4"/>
      <c r="D128" s="4"/>
      <c r="E128" s="4"/>
      <c r="F128" s="4"/>
      <c r="G128" s="4"/>
      <c r="H128" s="4"/>
      <c r="I128" s="9"/>
    </row>
    <row r="129" spans="1:9" ht="25.5" hidden="1" customHeight="1">
      <c r="A129" s="4"/>
      <c r="B129" s="4"/>
      <c r="C129" s="4"/>
      <c r="D129" s="4"/>
      <c r="E129" s="4"/>
      <c r="F129" s="4"/>
      <c r="G129" s="4"/>
      <c r="H129" s="4"/>
      <c r="I129" s="9"/>
    </row>
    <row r="130" spans="1:9" ht="25.5" hidden="1" customHeight="1">
      <c r="A130" s="4"/>
      <c r="B130" s="4"/>
      <c r="C130" s="4"/>
      <c r="D130" s="4"/>
      <c r="E130" s="4"/>
      <c r="F130" s="4"/>
      <c r="G130" s="4"/>
      <c r="H130" s="4"/>
      <c r="I130" s="9"/>
    </row>
    <row r="131" spans="1:9" ht="25.5" hidden="1" customHeight="1">
      <c r="A131" s="4"/>
      <c r="B131" s="4"/>
      <c r="C131" s="4"/>
      <c r="D131" s="4"/>
      <c r="E131" s="4"/>
      <c r="F131" s="4"/>
      <c r="G131" s="4"/>
      <c r="H131" s="4"/>
      <c r="I131" s="9"/>
    </row>
    <row r="132" spans="1:9" ht="25.5" hidden="1" customHeight="1">
      <c r="A132" s="4"/>
      <c r="B132" s="4"/>
      <c r="C132" s="4"/>
      <c r="D132" s="4"/>
      <c r="E132" s="4"/>
      <c r="F132" s="4"/>
      <c r="G132" s="4"/>
      <c r="H132" s="4"/>
      <c r="I132" s="9"/>
    </row>
    <row r="133" spans="1:9" ht="25.5" hidden="1" customHeight="1">
      <c r="A133" s="4"/>
      <c r="B133" s="4"/>
      <c r="C133" s="4"/>
      <c r="D133" s="4"/>
      <c r="E133" s="4"/>
      <c r="F133" s="4"/>
      <c r="G133" s="4"/>
      <c r="H133" s="4"/>
      <c r="I133" s="9"/>
    </row>
    <row r="134" spans="1:9" ht="25.5" hidden="1" customHeight="1">
      <c r="A134" s="4"/>
      <c r="B134" s="4"/>
      <c r="C134" s="4"/>
      <c r="D134" s="4"/>
      <c r="E134" s="4"/>
      <c r="F134" s="4"/>
      <c r="G134" s="4"/>
      <c r="H134" s="4"/>
      <c r="I134" s="9"/>
    </row>
    <row r="135" spans="1:9" ht="25.5" hidden="1" customHeight="1">
      <c r="A135" s="4"/>
      <c r="B135" s="4"/>
      <c r="C135" s="4"/>
      <c r="D135" s="4"/>
      <c r="E135" s="4"/>
      <c r="F135" s="4"/>
      <c r="G135" s="4"/>
      <c r="H135" s="4"/>
      <c r="I135" s="6"/>
    </row>
    <row r="136" spans="1:9" ht="25.5" hidden="1" customHeight="1">
      <c r="A136" s="4"/>
      <c r="B136" s="4"/>
      <c r="C136" s="4"/>
      <c r="D136" s="4"/>
      <c r="E136" s="4"/>
      <c r="F136" s="4"/>
      <c r="G136" s="4"/>
      <c r="H136" s="4"/>
      <c r="I136" s="9"/>
    </row>
    <row r="137" spans="1:9" ht="25.5" hidden="1" customHeight="1">
      <c r="A137" s="4"/>
      <c r="B137" s="4"/>
      <c r="C137" s="4"/>
      <c r="D137" s="4"/>
      <c r="E137" s="4"/>
      <c r="F137" s="4"/>
      <c r="G137" s="4"/>
      <c r="H137" s="4"/>
      <c r="I137" s="9"/>
    </row>
    <row r="138" spans="1:9" ht="25.5" hidden="1" customHeight="1">
      <c r="A138" s="4"/>
      <c r="B138" s="4"/>
      <c r="C138" s="4"/>
      <c r="D138" s="4"/>
      <c r="E138" s="4"/>
      <c r="F138" s="4"/>
      <c r="G138" s="4"/>
      <c r="H138" s="4"/>
      <c r="I138" s="9"/>
    </row>
    <row r="139" spans="1:9" ht="25.5" hidden="1" customHeight="1">
      <c r="A139" s="4"/>
      <c r="B139" s="4"/>
      <c r="C139" s="4"/>
      <c r="D139" s="4"/>
      <c r="E139" s="4"/>
      <c r="F139" s="4"/>
      <c r="G139" s="4"/>
      <c r="H139" s="4"/>
      <c r="I139" s="9"/>
    </row>
    <row r="140" spans="1:9" ht="25.5" hidden="1" customHeight="1">
      <c r="A140" s="4"/>
      <c r="B140" s="4"/>
      <c r="C140" s="4"/>
      <c r="D140" s="4"/>
      <c r="E140" s="4"/>
      <c r="F140" s="4"/>
      <c r="G140" s="4"/>
      <c r="H140" s="4"/>
      <c r="I140" s="9"/>
    </row>
    <row r="141" spans="1:9" ht="25.5" hidden="1" customHeight="1">
      <c r="A141" s="4"/>
      <c r="B141" s="4"/>
      <c r="C141" s="4"/>
      <c r="D141" s="4"/>
      <c r="E141" s="4"/>
      <c r="F141" s="4"/>
      <c r="G141" s="4"/>
      <c r="H141" s="4"/>
      <c r="I141" s="9"/>
    </row>
    <row r="142" spans="1:9" ht="25.5" hidden="1" customHeight="1">
      <c r="A142" s="4"/>
      <c r="B142" s="4"/>
      <c r="C142" s="4"/>
      <c r="D142" s="4"/>
      <c r="E142" s="4"/>
      <c r="F142" s="4"/>
      <c r="G142" s="4"/>
      <c r="H142" s="4"/>
      <c r="I142" s="9"/>
    </row>
    <row r="143" spans="1:9" ht="25.5" hidden="1" customHeight="1">
      <c r="A143" s="4"/>
      <c r="B143" s="4"/>
      <c r="C143" s="4"/>
      <c r="D143" s="4"/>
      <c r="E143" s="4"/>
      <c r="F143" s="4"/>
      <c r="G143" s="4"/>
      <c r="H143" s="4"/>
      <c r="I143" s="9"/>
    </row>
    <row r="144" spans="1:9" ht="25.5" hidden="1" customHeight="1">
      <c r="A144" s="4"/>
      <c r="B144" s="4"/>
      <c r="C144" s="4"/>
      <c r="D144" s="4"/>
      <c r="E144" s="4"/>
      <c r="F144" s="4"/>
      <c r="G144" s="4"/>
      <c r="H144" s="4"/>
      <c r="I144" s="9"/>
    </row>
    <row r="145" spans="1:9" ht="25.5" hidden="1" customHeight="1">
      <c r="A145" s="4"/>
      <c r="B145" s="4"/>
      <c r="C145" s="4"/>
      <c r="D145" s="4"/>
      <c r="E145" s="4"/>
      <c r="F145" s="4"/>
      <c r="G145" s="4"/>
      <c r="H145" s="4"/>
      <c r="I145" s="6"/>
    </row>
    <row r="146" spans="1:9" ht="25.5" hidden="1" customHeight="1">
      <c r="A146" s="4"/>
      <c r="B146" s="4"/>
      <c r="C146" s="4"/>
      <c r="D146" s="4"/>
      <c r="E146" s="4"/>
      <c r="F146" s="4"/>
      <c r="G146" s="4"/>
      <c r="H146" s="4"/>
      <c r="I146" s="9"/>
    </row>
    <row r="147" spans="1:9" ht="25.5" hidden="1" customHeight="1">
      <c r="A147" s="4"/>
      <c r="B147" s="4"/>
      <c r="C147" s="4"/>
      <c r="D147" s="4"/>
      <c r="E147" s="4"/>
      <c r="F147" s="4"/>
      <c r="G147" s="4"/>
      <c r="H147" s="4"/>
      <c r="I147" s="9"/>
    </row>
    <row r="148" spans="1:9" ht="25.5" hidden="1" customHeight="1">
      <c r="A148" s="4"/>
      <c r="B148" s="4"/>
      <c r="C148" s="4"/>
      <c r="D148" s="4"/>
      <c r="E148" s="4"/>
      <c r="F148" s="4"/>
      <c r="G148" s="4"/>
      <c r="H148" s="4"/>
      <c r="I148" s="9"/>
    </row>
    <row r="149" spans="1:9" ht="25.5" hidden="1" customHeight="1">
      <c r="A149" s="4"/>
      <c r="B149" s="4"/>
      <c r="C149" s="4"/>
      <c r="D149" s="4"/>
      <c r="E149" s="4"/>
      <c r="F149" s="4"/>
      <c r="G149" s="4"/>
      <c r="H149" s="4"/>
      <c r="I149" s="9"/>
    </row>
    <row r="150" spans="1:9" ht="25.5" hidden="1" customHeight="1">
      <c r="A150" s="4"/>
      <c r="B150" s="4"/>
      <c r="C150" s="4"/>
      <c r="D150" s="4"/>
      <c r="E150" s="4"/>
      <c r="F150" s="4"/>
      <c r="G150" s="4"/>
      <c r="H150" s="4"/>
      <c r="I150" s="9"/>
    </row>
    <row r="151" spans="1:9" ht="25.5" hidden="1" customHeight="1">
      <c r="A151" s="4"/>
      <c r="B151" s="4"/>
      <c r="C151" s="4"/>
      <c r="D151" s="4"/>
      <c r="E151" s="4"/>
      <c r="F151" s="4"/>
      <c r="G151" s="4"/>
      <c r="H151" s="4"/>
      <c r="I151" s="9"/>
    </row>
    <row r="152" spans="1:9" ht="25.5" hidden="1" customHeight="1">
      <c r="A152" s="4"/>
      <c r="B152" s="4"/>
      <c r="C152" s="4"/>
      <c r="D152" s="4"/>
      <c r="E152" s="4"/>
      <c r="F152" s="4"/>
      <c r="G152" s="4"/>
      <c r="H152" s="4"/>
      <c r="I152" s="9"/>
    </row>
    <row r="153" spans="1:9" ht="25.5" hidden="1" customHeight="1">
      <c r="A153" s="4"/>
      <c r="B153" s="4"/>
      <c r="C153" s="4"/>
      <c r="D153" s="4"/>
      <c r="E153" s="4"/>
      <c r="F153" s="4"/>
      <c r="G153" s="4"/>
      <c r="H153" s="4"/>
      <c r="I153" s="6"/>
    </row>
    <row r="154" spans="1:9" ht="25.5" hidden="1" customHeight="1">
      <c r="A154" s="4"/>
      <c r="B154" s="4"/>
      <c r="C154" s="4"/>
      <c r="D154" s="4"/>
      <c r="E154" s="4"/>
      <c r="F154" s="4"/>
      <c r="G154" s="4"/>
      <c r="H154" s="4"/>
      <c r="I154" s="9"/>
    </row>
    <row r="155" spans="1:9" ht="25.5" hidden="1" customHeight="1">
      <c r="A155" s="4"/>
      <c r="B155" s="4"/>
      <c r="C155" s="4"/>
      <c r="D155" s="4"/>
      <c r="E155" s="4"/>
      <c r="F155" s="4"/>
      <c r="G155" s="4"/>
      <c r="H155" s="4"/>
      <c r="I155" s="9"/>
    </row>
    <row r="156" spans="1:9" ht="25.5" hidden="1" customHeight="1">
      <c r="A156" s="4"/>
      <c r="B156" s="4"/>
      <c r="C156" s="4"/>
      <c r="D156" s="4"/>
      <c r="E156" s="4"/>
      <c r="F156" s="4"/>
      <c r="G156" s="4"/>
      <c r="H156" s="4"/>
      <c r="I156" s="9"/>
    </row>
    <row r="157" spans="1:9" ht="25.5" hidden="1" customHeight="1">
      <c r="A157" s="4"/>
      <c r="B157" s="4"/>
      <c r="C157" s="4"/>
      <c r="D157" s="4"/>
      <c r="E157" s="4"/>
      <c r="F157" s="4"/>
      <c r="G157" s="4"/>
      <c r="H157" s="4"/>
      <c r="I157" s="9"/>
    </row>
    <row r="158" spans="1:9" ht="25.5" hidden="1" customHeight="1">
      <c r="A158" s="4"/>
      <c r="B158" s="4"/>
      <c r="C158" s="4"/>
      <c r="D158" s="4"/>
      <c r="E158" s="4"/>
      <c r="F158" s="4"/>
      <c r="G158" s="4"/>
      <c r="H158" s="4"/>
      <c r="I158" s="9"/>
    </row>
    <row r="159" spans="1:9" ht="25.5" hidden="1" customHeight="1">
      <c r="A159" s="4"/>
      <c r="B159" s="4"/>
      <c r="C159" s="4"/>
      <c r="D159" s="4"/>
      <c r="E159" s="4"/>
      <c r="F159" s="4"/>
      <c r="G159" s="4"/>
      <c r="H159" s="4"/>
      <c r="I159" s="9"/>
    </row>
    <row r="160" spans="1:9" ht="25.5" hidden="1" customHeight="1">
      <c r="A160" s="4"/>
      <c r="B160" s="4"/>
      <c r="C160" s="4"/>
      <c r="D160" s="4"/>
      <c r="E160" s="4"/>
      <c r="F160" s="4"/>
      <c r="G160" s="4"/>
      <c r="H160" s="4"/>
      <c r="I160" s="9"/>
    </row>
    <row r="161" spans="1:9" ht="25.5" hidden="1" customHeight="1">
      <c r="A161" s="4"/>
      <c r="B161" s="4"/>
      <c r="C161" s="4"/>
      <c r="D161" s="4"/>
      <c r="E161" s="4"/>
      <c r="F161" s="4"/>
      <c r="G161" s="4"/>
      <c r="H161" s="4"/>
      <c r="I161" s="9"/>
    </row>
    <row r="162" spans="1:9" ht="25.5" hidden="1" customHeight="1">
      <c r="A162" s="4"/>
      <c r="B162" s="4"/>
      <c r="C162" s="4"/>
      <c r="D162" s="4"/>
      <c r="E162" s="4"/>
      <c r="F162" s="4"/>
      <c r="G162" s="4"/>
      <c r="H162" s="4"/>
      <c r="I162" s="9"/>
    </row>
    <row r="163" spans="1:9" ht="25.5" hidden="1" customHeight="1">
      <c r="A163" s="4"/>
      <c r="B163" s="4"/>
      <c r="C163" s="4"/>
      <c r="D163" s="4"/>
      <c r="E163" s="4"/>
      <c r="F163" s="4"/>
      <c r="G163" s="4"/>
      <c r="H163" s="4"/>
      <c r="I163" s="6"/>
    </row>
    <row r="164" spans="1:9" ht="25.5" hidden="1" customHeight="1">
      <c r="A164" s="4"/>
      <c r="B164" s="4"/>
      <c r="C164" s="4"/>
      <c r="D164" s="4"/>
      <c r="E164" s="4"/>
      <c r="F164" s="4"/>
      <c r="G164" s="4"/>
      <c r="H164" s="4"/>
      <c r="I164" s="9"/>
    </row>
    <row r="165" spans="1:9" ht="25.5" hidden="1" customHeight="1">
      <c r="A165" s="4"/>
      <c r="B165" s="4"/>
      <c r="C165" s="4"/>
      <c r="D165" s="4"/>
      <c r="E165" s="4"/>
      <c r="F165" s="4"/>
      <c r="G165" s="4"/>
      <c r="H165" s="4"/>
      <c r="I165" s="9"/>
    </row>
    <row r="166" spans="1:9" ht="25.5" hidden="1" customHeight="1">
      <c r="A166" s="4"/>
      <c r="B166" s="4"/>
      <c r="C166" s="4"/>
      <c r="D166" s="4"/>
      <c r="E166" s="4"/>
      <c r="F166" s="4"/>
      <c r="G166" s="4"/>
      <c r="H166" s="4"/>
      <c r="I166" s="9"/>
    </row>
    <row r="167" spans="1:9" ht="25.5" hidden="1" customHeight="1">
      <c r="A167" s="4"/>
      <c r="B167" s="4"/>
      <c r="C167" s="4"/>
      <c r="D167" s="4"/>
      <c r="E167" s="4"/>
      <c r="F167" s="4"/>
      <c r="G167" s="4"/>
      <c r="H167" s="4"/>
      <c r="I167" s="9"/>
    </row>
    <row r="168" spans="1:9" ht="25.5" hidden="1" customHeight="1">
      <c r="A168" s="4"/>
      <c r="B168" s="4"/>
      <c r="C168" s="4"/>
      <c r="D168" s="4"/>
      <c r="E168" s="4"/>
      <c r="F168" s="4"/>
      <c r="G168" s="4"/>
      <c r="H168" s="4"/>
      <c r="I168" s="9"/>
    </row>
    <row r="169" spans="1:9" ht="25.5" hidden="1" customHeight="1">
      <c r="A169" s="4"/>
      <c r="B169" s="4"/>
      <c r="C169" s="4"/>
      <c r="D169" s="4"/>
      <c r="E169" s="4"/>
      <c r="F169" s="4"/>
      <c r="G169" s="4"/>
      <c r="H169" s="4"/>
      <c r="I169" s="6"/>
    </row>
    <row r="170" spans="1:9" ht="25.5" hidden="1" customHeight="1">
      <c r="A170" s="4"/>
      <c r="B170" s="4"/>
      <c r="C170" s="4"/>
      <c r="D170" s="4"/>
      <c r="E170" s="4"/>
      <c r="F170" s="4"/>
      <c r="G170" s="4"/>
      <c r="H170" s="4"/>
      <c r="I170" s="9"/>
    </row>
    <row r="171" spans="1:9" ht="25.5" hidden="1" customHeight="1">
      <c r="A171" s="4"/>
      <c r="B171" s="4"/>
      <c r="C171" s="4"/>
      <c r="D171" s="4"/>
      <c r="E171" s="4"/>
      <c r="F171" s="4"/>
      <c r="G171" s="4"/>
      <c r="H171" s="4"/>
      <c r="I171" s="9"/>
    </row>
    <row r="172" spans="1:9" ht="25.5" hidden="1" customHeight="1">
      <c r="A172" s="4"/>
      <c r="B172" s="4"/>
      <c r="C172" s="4"/>
      <c r="D172" s="4"/>
      <c r="E172" s="4"/>
      <c r="F172" s="4"/>
      <c r="G172" s="4"/>
      <c r="H172" s="4"/>
      <c r="I172" s="9"/>
    </row>
    <row r="173" spans="1:9" ht="25.5" hidden="1" customHeight="1">
      <c r="A173" s="4"/>
      <c r="B173" s="4"/>
      <c r="C173" s="4"/>
      <c r="D173" s="4"/>
      <c r="E173" s="4"/>
      <c r="F173" s="4"/>
      <c r="G173" s="4"/>
      <c r="H173" s="4"/>
      <c r="I173" s="9"/>
    </row>
    <row r="174" spans="1:9" ht="25.5" hidden="1" customHeight="1">
      <c r="A174" s="4"/>
      <c r="B174" s="4"/>
      <c r="C174" s="4"/>
      <c r="D174" s="4"/>
      <c r="E174" s="4"/>
      <c r="F174" s="4"/>
      <c r="G174" s="4"/>
      <c r="H174" s="4"/>
      <c r="I174" s="9"/>
    </row>
    <row r="175" spans="1:9" ht="25.5" hidden="1" customHeight="1">
      <c r="A175" s="4"/>
      <c r="B175" s="4"/>
      <c r="C175" s="4"/>
      <c r="D175" s="4"/>
      <c r="E175" s="4"/>
      <c r="F175" s="4"/>
      <c r="G175" s="4"/>
      <c r="H175" s="4"/>
      <c r="I175" s="9"/>
    </row>
    <row r="176" spans="1:9" ht="25.5" hidden="1" customHeight="1">
      <c r="A176" s="4"/>
      <c r="B176" s="4"/>
      <c r="C176" s="4"/>
      <c r="D176" s="4"/>
      <c r="E176" s="4"/>
      <c r="F176" s="4"/>
      <c r="G176" s="4"/>
      <c r="H176" s="4"/>
      <c r="I176" s="9"/>
    </row>
    <row r="177" spans="1:9" ht="25.5" hidden="1" customHeight="1">
      <c r="A177" s="4"/>
      <c r="B177" s="4"/>
      <c r="C177" s="4"/>
      <c r="D177" s="4"/>
      <c r="E177" s="4"/>
      <c r="F177" s="4"/>
      <c r="G177" s="4"/>
      <c r="H177" s="4"/>
      <c r="I177" s="6"/>
    </row>
    <row r="178" spans="1:9" ht="25.5" hidden="1" customHeight="1">
      <c r="A178" s="4"/>
      <c r="B178" s="4"/>
      <c r="C178" s="4"/>
      <c r="D178" s="4"/>
      <c r="E178" s="4"/>
      <c r="F178" s="4"/>
      <c r="G178" s="4"/>
      <c r="H178" s="4"/>
      <c r="I178" s="9"/>
    </row>
    <row r="179" spans="1:9" ht="25.5" hidden="1" customHeight="1">
      <c r="A179" s="4"/>
      <c r="B179" s="4"/>
      <c r="C179" s="4"/>
      <c r="D179" s="4"/>
      <c r="E179" s="4"/>
      <c r="F179" s="4"/>
      <c r="G179" s="4"/>
      <c r="H179" s="4"/>
      <c r="I179" s="9"/>
    </row>
    <row r="180" spans="1:9" ht="25.5" hidden="1" customHeight="1">
      <c r="A180" s="4"/>
      <c r="B180" s="4"/>
      <c r="C180" s="4"/>
      <c r="D180" s="4"/>
      <c r="E180" s="4"/>
      <c r="F180" s="4"/>
      <c r="G180" s="4"/>
      <c r="H180" s="4"/>
      <c r="I180" s="9"/>
    </row>
    <row r="181" spans="1:9" ht="25.5" hidden="1" customHeight="1">
      <c r="A181" s="4"/>
      <c r="B181" s="4"/>
      <c r="C181" s="4"/>
      <c r="D181" s="4"/>
      <c r="E181" s="4"/>
      <c r="F181" s="4"/>
      <c r="G181" s="4"/>
      <c r="H181" s="4"/>
      <c r="I181" s="9"/>
    </row>
    <row r="182" spans="1:9" ht="25.5" hidden="1" customHeight="1">
      <c r="A182" s="4"/>
      <c r="B182" s="4"/>
      <c r="C182" s="4"/>
      <c r="D182" s="4"/>
      <c r="E182" s="4"/>
      <c r="F182" s="4"/>
      <c r="G182" s="4"/>
      <c r="H182" s="4"/>
      <c r="I182" s="9"/>
    </row>
    <row r="183" spans="1:9" ht="25.5" hidden="1" customHeight="1">
      <c r="A183" s="4"/>
      <c r="B183" s="4"/>
      <c r="C183" s="4"/>
      <c r="D183" s="4"/>
      <c r="E183" s="4"/>
      <c r="F183" s="4"/>
      <c r="G183" s="4"/>
      <c r="H183" s="4"/>
      <c r="I183" s="9"/>
    </row>
    <row r="184" spans="1:9" ht="25.5" hidden="1" customHeight="1">
      <c r="A184" s="4"/>
      <c r="B184" s="4"/>
      <c r="C184" s="4"/>
      <c r="D184" s="4"/>
      <c r="E184" s="4"/>
      <c r="F184" s="4"/>
      <c r="G184" s="4"/>
      <c r="H184" s="4"/>
      <c r="I184" s="9"/>
    </row>
    <row r="185" spans="1:9" ht="25.5" hidden="1" customHeight="1">
      <c r="A185" s="4"/>
      <c r="B185" s="4"/>
      <c r="C185" s="4"/>
      <c r="D185" s="4"/>
      <c r="E185" s="4"/>
      <c r="F185" s="4"/>
      <c r="G185" s="4"/>
      <c r="H185" s="4"/>
      <c r="I185" s="9"/>
    </row>
    <row r="186" spans="1:9" ht="25.5" hidden="1" customHeight="1">
      <c r="A186" s="4"/>
      <c r="B186" s="4"/>
      <c r="C186" s="4"/>
      <c r="D186" s="4"/>
      <c r="E186" s="4"/>
      <c r="F186" s="4"/>
      <c r="G186" s="4"/>
      <c r="H186" s="4"/>
      <c r="I186" s="9"/>
    </row>
    <row r="187" spans="1:9" ht="25.5" hidden="1" customHeight="1">
      <c r="A187" s="4"/>
      <c r="B187" s="4"/>
      <c r="C187" s="4"/>
      <c r="D187" s="4"/>
      <c r="E187" s="4"/>
      <c r="F187" s="4"/>
      <c r="G187" s="4"/>
      <c r="H187" s="4"/>
      <c r="I187" s="9"/>
    </row>
    <row r="188" spans="1:9" ht="25.5" hidden="1" customHeight="1">
      <c r="A188" s="4"/>
      <c r="B188" s="4"/>
      <c r="C188" s="4"/>
      <c r="D188" s="4"/>
      <c r="E188" s="4"/>
      <c r="F188" s="4"/>
      <c r="G188" s="4"/>
      <c r="H188" s="4"/>
      <c r="I188" s="6"/>
    </row>
    <row r="189" spans="1:9" ht="25.5" hidden="1" customHeight="1">
      <c r="A189" s="4"/>
      <c r="B189" s="4"/>
      <c r="C189" s="4"/>
      <c r="D189" s="4"/>
      <c r="E189" s="4"/>
      <c r="F189" s="4"/>
      <c r="G189" s="4"/>
      <c r="H189" s="4"/>
      <c r="I189" s="9"/>
    </row>
    <row r="190" spans="1:9" ht="25.5" hidden="1" customHeight="1">
      <c r="A190" s="4"/>
      <c r="B190" s="4"/>
      <c r="C190" s="4"/>
      <c r="D190" s="4"/>
      <c r="E190" s="4"/>
      <c r="F190" s="4"/>
      <c r="G190" s="4"/>
      <c r="H190" s="4"/>
      <c r="I190" s="9"/>
    </row>
    <row r="191" spans="1:9" ht="25.5" hidden="1" customHeight="1">
      <c r="A191" s="4"/>
      <c r="B191" s="4"/>
      <c r="C191" s="4"/>
      <c r="D191" s="4"/>
      <c r="E191" s="4"/>
      <c r="F191" s="4"/>
      <c r="G191" s="4"/>
      <c r="H191" s="4"/>
      <c r="I191" s="9"/>
    </row>
    <row r="192" spans="1:9" ht="25.5" hidden="1" customHeight="1">
      <c r="A192" s="4"/>
      <c r="B192" s="4"/>
      <c r="C192" s="4"/>
      <c r="D192" s="4"/>
      <c r="E192" s="4"/>
      <c r="F192" s="4"/>
      <c r="G192" s="4"/>
      <c r="H192" s="4"/>
      <c r="I192" s="9"/>
    </row>
    <row r="193" spans="1:9" ht="25.5" hidden="1" customHeight="1">
      <c r="A193" s="4"/>
      <c r="B193" s="4"/>
      <c r="C193" s="4"/>
      <c r="D193" s="4"/>
      <c r="E193" s="4"/>
      <c r="F193" s="4"/>
      <c r="G193" s="4"/>
      <c r="H193" s="4"/>
      <c r="I193" s="9"/>
    </row>
    <row r="194" spans="1:9" ht="25.5" hidden="1" customHeight="1">
      <c r="A194" s="4"/>
      <c r="B194" s="4"/>
      <c r="C194" s="4"/>
      <c r="D194" s="4"/>
      <c r="E194" s="4"/>
      <c r="F194" s="4"/>
      <c r="G194" s="4"/>
      <c r="H194" s="4"/>
      <c r="I194" s="6"/>
    </row>
    <row r="195" spans="1:9" ht="25.5" hidden="1" customHeight="1">
      <c r="A195" s="4"/>
      <c r="B195" s="4"/>
      <c r="C195" s="4"/>
      <c r="D195" s="4"/>
      <c r="E195" s="4"/>
      <c r="F195" s="4"/>
      <c r="G195" s="4"/>
      <c r="H195" s="4"/>
      <c r="I195" s="9"/>
    </row>
    <row r="196" spans="1:9" ht="25.5" hidden="1" customHeight="1">
      <c r="A196" s="4"/>
      <c r="B196" s="4"/>
      <c r="C196" s="4"/>
      <c r="D196" s="4"/>
      <c r="E196" s="4"/>
      <c r="F196" s="4"/>
      <c r="G196" s="4"/>
      <c r="H196" s="4"/>
      <c r="I196" s="9"/>
    </row>
    <row r="197" spans="1:9" ht="25.5" hidden="1" customHeight="1">
      <c r="A197" s="4"/>
      <c r="B197" s="4"/>
      <c r="C197" s="4"/>
      <c r="D197" s="4"/>
      <c r="E197" s="4"/>
      <c r="F197" s="4"/>
      <c r="G197" s="4"/>
      <c r="H197" s="4"/>
      <c r="I197" s="9"/>
    </row>
    <row r="198" spans="1:9" ht="25.5" hidden="1" customHeight="1">
      <c r="A198" s="4"/>
      <c r="B198" s="4"/>
      <c r="C198" s="4"/>
      <c r="D198" s="4"/>
      <c r="E198" s="4"/>
      <c r="F198" s="4"/>
      <c r="G198" s="4"/>
      <c r="H198" s="4"/>
      <c r="I198" s="9"/>
    </row>
    <row r="199" spans="1:9" ht="25.5" hidden="1" customHeight="1">
      <c r="A199" s="4"/>
      <c r="B199" s="4"/>
      <c r="C199" s="4"/>
      <c r="D199" s="4"/>
      <c r="E199" s="4"/>
      <c r="F199" s="4"/>
      <c r="G199" s="4"/>
      <c r="H199" s="4"/>
      <c r="I199" s="9"/>
    </row>
    <row r="200" spans="1:9" ht="25.5" hidden="1" customHeight="1">
      <c r="A200" s="4"/>
      <c r="B200" s="4"/>
      <c r="C200" s="4"/>
      <c r="D200" s="4"/>
      <c r="E200" s="4"/>
      <c r="F200" s="4"/>
      <c r="G200" s="4"/>
      <c r="H200" s="4"/>
      <c r="I200" s="9"/>
    </row>
    <row r="201" spans="1:9" ht="25.5" hidden="1" customHeight="1">
      <c r="A201" s="4"/>
      <c r="B201" s="4"/>
      <c r="C201" s="4"/>
      <c r="D201" s="4"/>
      <c r="E201" s="4"/>
      <c r="F201" s="4"/>
      <c r="G201" s="4"/>
      <c r="H201" s="4"/>
      <c r="I201" s="9"/>
    </row>
    <row r="202" spans="1:9" ht="25.5" hidden="1" customHeight="1">
      <c r="A202" s="4"/>
      <c r="B202" s="4"/>
      <c r="C202" s="4"/>
      <c r="D202" s="4"/>
      <c r="E202" s="4"/>
      <c r="F202" s="4"/>
      <c r="G202" s="4"/>
      <c r="H202" s="4"/>
      <c r="I202" s="6"/>
    </row>
    <row r="203" spans="1:9" ht="25.5" hidden="1" customHeight="1">
      <c r="A203" s="4"/>
      <c r="B203" s="4"/>
      <c r="C203" s="4"/>
      <c r="D203" s="4"/>
      <c r="E203" s="4"/>
      <c r="F203" s="4"/>
      <c r="G203" s="4"/>
      <c r="H203" s="4"/>
      <c r="I203" s="9"/>
    </row>
    <row r="204" spans="1:9" ht="25.5" hidden="1" customHeight="1">
      <c r="A204" s="4"/>
      <c r="B204" s="4"/>
      <c r="C204" s="4"/>
      <c r="D204" s="4"/>
      <c r="E204" s="4"/>
      <c r="F204" s="4"/>
      <c r="G204" s="4"/>
      <c r="H204" s="4"/>
      <c r="I204" s="9"/>
    </row>
    <row r="205" spans="1:9" ht="25.5" hidden="1" customHeight="1">
      <c r="A205" s="4"/>
      <c r="B205" s="4"/>
      <c r="C205" s="4"/>
      <c r="D205" s="4"/>
      <c r="E205" s="4"/>
      <c r="F205" s="4"/>
      <c r="G205" s="4"/>
      <c r="H205" s="4"/>
      <c r="I205" s="9"/>
    </row>
    <row r="206" spans="1:9" ht="25.5" hidden="1" customHeight="1">
      <c r="A206" s="4"/>
      <c r="B206" s="4"/>
      <c r="C206" s="4"/>
      <c r="D206" s="4"/>
      <c r="E206" s="4"/>
      <c r="F206" s="4"/>
      <c r="G206" s="4"/>
      <c r="H206" s="4"/>
      <c r="I206" s="9"/>
    </row>
    <row r="207" spans="1:9" ht="25.5" hidden="1" customHeight="1">
      <c r="A207" s="4"/>
      <c r="B207" s="4"/>
      <c r="C207" s="4"/>
      <c r="D207" s="4"/>
      <c r="E207" s="4"/>
      <c r="F207" s="4"/>
      <c r="G207" s="4"/>
      <c r="H207" s="4"/>
      <c r="I207" s="9"/>
    </row>
    <row r="208" spans="1:9" ht="25.5" hidden="1" customHeight="1">
      <c r="A208" s="4"/>
      <c r="B208" s="4"/>
      <c r="C208" s="4"/>
      <c r="D208" s="4"/>
      <c r="E208" s="4"/>
      <c r="F208" s="4"/>
      <c r="G208" s="4"/>
      <c r="H208" s="4"/>
      <c r="I208" s="9"/>
    </row>
    <row r="209" spans="1:9" ht="25.5" hidden="1" customHeight="1">
      <c r="A209" s="4"/>
      <c r="B209" s="4"/>
      <c r="C209" s="4"/>
      <c r="D209" s="4"/>
      <c r="E209" s="4"/>
      <c r="F209" s="4"/>
      <c r="G209" s="4"/>
      <c r="H209" s="4"/>
      <c r="I209" s="9"/>
    </row>
    <row r="210" spans="1:9" ht="25.5" hidden="1" customHeight="1">
      <c r="A210" s="4"/>
      <c r="B210" s="4"/>
      <c r="C210" s="4"/>
      <c r="D210" s="4"/>
      <c r="E210" s="4"/>
      <c r="F210" s="4"/>
      <c r="G210" s="4"/>
      <c r="H210" s="4"/>
      <c r="I210" s="9"/>
    </row>
    <row r="211" spans="1:9" ht="25.5" hidden="1" customHeight="1">
      <c r="A211" s="4"/>
      <c r="B211" s="4"/>
      <c r="C211" s="4"/>
      <c r="D211" s="4"/>
      <c r="E211" s="4"/>
      <c r="F211" s="4"/>
      <c r="G211" s="4"/>
      <c r="H211" s="4"/>
      <c r="I211" s="6"/>
    </row>
    <row r="212" spans="1:9" ht="25.5" hidden="1" customHeight="1">
      <c r="A212" s="4"/>
      <c r="B212" s="4"/>
      <c r="C212" s="4"/>
      <c r="D212" s="4"/>
      <c r="E212" s="4"/>
      <c r="F212" s="4"/>
      <c r="G212" s="4"/>
      <c r="H212" s="4"/>
      <c r="I212" s="9"/>
    </row>
    <row r="213" spans="1:9" ht="25.5" hidden="1" customHeight="1">
      <c r="A213" s="4"/>
      <c r="B213" s="4"/>
      <c r="C213" s="4"/>
      <c r="D213" s="4"/>
      <c r="E213" s="4"/>
      <c r="F213" s="4"/>
      <c r="G213" s="4"/>
      <c r="H213" s="4"/>
      <c r="I213" s="9"/>
    </row>
    <row r="214" spans="1:9" ht="25.5" hidden="1" customHeight="1">
      <c r="A214" s="4"/>
      <c r="B214" s="4"/>
      <c r="C214" s="4"/>
      <c r="D214" s="4"/>
      <c r="E214" s="4"/>
      <c r="F214" s="4"/>
      <c r="G214" s="4"/>
      <c r="H214" s="4"/>
      <c r="I214" s="6"/>
    </row>
    <row r="215" spans="1:9" ht="25.5" hidden="1" customHeight="1">
      <c r="A215" s="4"/>
      <c r="B215" s="4"/>
      <c r="C215" s="4"/>
      <c r="D215" s="4"/>
      <c r="E215" s="4"/>
      <c r="F215" s="4"/>
      <c r="G215" s="4"/>
      <c r="H215" s="4"/>
      <c r="I215" s="9"/>
    </row>
    <row r="216" spans="1:9" ht="25.5" hidden="1" customHeight="1">
      <c r="A216" s="4"/>
      <c r="B216" s="4"/>
      <c r="C216" s="4"/>
      <c r="D216" s="4"/>
      <c r="E216" s="4"/>
      <c r="F216" s="4"/>
      <c r="G216" s="4"/>
      <c r="H216" s="4"/>
      <c r="I216" s="9"/>
    </row>
    <row r="217" spans="1:9" ht="25.5" hidden="1" customHeight="1">
      <c r="A217" s="4"/>
      <c r="B217" s="4"/>
      <c r="C217" s="4"/>
      <c r="D217" s="4"/>
      <c r="E217" s="4"/>
      <c r="F217" s="4"/>
      <c r="G217" s="4"/>
      <c r="H217" s="4"/>
      <c r="I217" s="9"/>
    </row>
    <row r="218" spans="1:9" ht="25.5" hidden="1" customHeight="1">
      <c r="A218" s="4"/>
      <c r="B218" s="4"/>
      <c r="C218" s="4"/>
      <c r="D218" s="4"/>
      <c r="E218" s="4"/>
      <c r="F218" s="4"/>
      <c r="G218" s="4"/>
      <c r="H218" s="4"/>
      <c r="I218" s="9"/>
    </row>
    <row r="219" spans="1:9" ht="25.5" hidden="1" customHeight="1">
      <c r="A219" s="4"/>
      <c r="B219" s="4"/>
      <c r="C219" s="4"/>
      <c r="D219" s="4"/>
      <c r="E219" s="4"/>
      <c r="F219" s="4"/>
      <c r="G219" s="4"/>
      <c r="H219" s="4"/>
      <c r="I219" s="9"/>
    </row>
    <row r="220" spans="1:9" ht="25.5" hidden="1" customHeight="1">
      <c r="A220" s="4"/>
      <c r="B220" s="4"/>
      <c r="C220" s="4"/>
      <c r="D220" s="4"/>
      <c r="E220" s="4"/>
      <c r="F220" s="4"/>
      <c r="G220" s="4"/>
      <c r="H220" s="4"/>
      <c r="I220" s="9"/>
    </row>
    <row r="221" spans="1:9" ht="25.5" hidden="1" customHeight="1">
      <c r="A221" s="4"/>
      <c r="B221" s="4"/>
      <c r="C221" s="4"/>
      <c r="D221" s="4"/>
      <c r="E221" s="4"/>
      <c r="F221" s="4"/>
      <c r="G221" s="4"/>
      <c r="H221" s="4"/>
      <c r="I221" s="6"/>
    </row>
    <row r="222" spans="1:9" ht="25.5" hidden="1" customHeight="1">
      <c r="A222" s="4"/>
      <c r="B222" s="4"/>
      <c r="C222" s="4"/>
      <c r="D222" s="4"/>
      <c r="E222" s="4"/>
      <c r="F222" s="4"/>
      <c r="G222" s="4"/>
      <c r="H222" s="4"/>
      <c r="I222" s="9"/>
    </row>
    <row r="223" spans="1:9" ht="25.5" hidden="1" customHeight="1">
      <c r="A223" s="4"/>
      <c r="B223" s="4"/>
      <c r="C223" s="4"/>
      <c r="D223" s="4"/>
      <c r="E223" s="4"/>
      <c r="F223" s="4"/>
      <c r="G223" s="4"/>
      <c r="H223" s="4"/>
      <c r="I223" s="9"/>
    </row>
    <row r="224" spans="1:9" ht="25.5" hidden="1" customHeight="1">
      <c r="A224" s="4"/>
      <c r="B224" s="4"/>
      <c r="C224" s="4"/>
      <c r="D224" s="4"/>
      <c r="E224" s="4"/>
      <c r="F224" s="4"/>
      <c r="G224" s="4"/>
      <c r="H224" s="4"/>
      <c r="I224" s="9"/>
    </row>
    <row r="225" spans="1:9" ht="25.5" hidden="1" customHeight="1">
      <c r="A225" s="4"/>
      <c r="B225" s="4"/>
      <c r="C225" s="4"/>
      <c r="D225" s="4"/>
      <c r="E225" s="4"/>
      <c r="F225" s="4"/>
      <c r="G225" s="4"/>
      <c r="H225" s="4"/>
      <c r="I225" s="6"/>
    </row>
    <row r="226" spans="1:9" ht="25.5" hidden="1" customHeight="1">
      <c r="A226" s="4"/>
      <c r="B226" s="4"/>
      <c r="C226" s="4"/>
      <c r="D226" s="4"/>
      <c r="E226" s="4"/>
      <c r="F226" s="4"/>
      <c r="G226" s="4"/>
      <c r="H226" s="4"/>
      <c r="I226" s="6"/>
    </row>
    <row r="227" spans="1:9" ht="25.5" hidden="1" customHeight="1">
      <c r="A227" s="4"/>
      <c r="B227" s="4"/>
      <c r="C227" s="4"/>
      <c r="D227" s="4"/>
      <c r="E227" s="4"/>
      <c r="F227" s="4"/>
      <c r="G227" s="4"/>
      <c r="H227" s="4"/>
      <c r="I227" s="9"/>
    </row>
    <row r="228" spans="1:9" ht="25.5" hidden="1" customHeight="1">
      <c r="A228" s="4"/>
      <c r="B228" s="4"/>
      <c r="C228" s="4"/>
      <c r="D228" s="4"/>
      <c r="E228" s="4"/>
      <c r="F228" s="4"/>
      <c r="G228" s="4"/>
      <c r="H228" s="4"/>
      <c r="I228" s="9"/>
    </row>
    <row r="229" spans="1:9" ht="25.5" hidden="1" customHeight="1">
      <c r="A229" s="4"/>
      <c r="B229" s="4"/>
      <c r="C229" s="4"/>
      <c r="D229" s="4"/>
      <c r="E229" s="4"/>
      <c r="F229" s="4"/>
      <c r="G229" s="4"/>
      <c r="H229" s="4"/>
      <c r="I229" s="9"/>
    </row>
    <row r="230" spans="1:9" ht="25.5" hidden="1" customHeight="1">
      <c r="A230" s="4"/>
      <c r="B230" s="4"/>
      <c r="C230" s="4"/>
      <c r="D230" s="4"/>
      <c r="E230" s="4"/>
      <c r="F230" s="4"/>
      <c r="G230" s="4"/>
      <c r="H230" s="4"/>
      <c r="I230" s="9"/>
    </row>
    <row r="231" spans="1:9" ht="25.5" hidden="1" customHeight="1">
      <c r="A231" s="4"/>
      <c r="B231" s="4"/>
      <c r="C231" s="4"/>
      <c r="D231" s="4"/>
      <c r="E231" s="4"/>
      <c r="F231" s="4"/>
      <c r="G231" s="4"/>
      <c r="H231" s="4"/>
      <c r="I231" s="9"/>
    </row>
    <row r="232" spans="1:9" ht="25.5" hidden="1" customHeight="1">
      <c r="A232" s="4"/>
      <c r="B232" s="4"/>
      <c r="C232" s="4"/>
      <c r="D232" s="4"/>
      <c r="E232" s="4"/>
      <c r="F232" s="4"/>
      <c r="G232" s="4"/>
      <c r="H232" s="4"/>
      <c r="I232" s="9"/>
    </row>
    <row r="233" spans="1:9" ht="25.5" hidden="1" customHeight="1">
      <c r="A233" s="4"/>
      <c r="B233" s="4"/>
      <c r="C233" s="4"/>
      <c r="D233" s="4"/>
      <c r="E233" s="4"/>
      <c r="F233" s="4"/>
      <c r="G233" s="4"/>
      <c r="H233" s="4"/>
      <c r="I233" s="6"/>
    </row>
    <row r="234" spans="1:9" ht="25.5" hidden="1" customHeight="1">
      <c r="A234" s="4"/>
      <c r="B234" s="4"/>
      <c r="C234" s="4"/>
      <c r="D234" s="4"/>
      <c r="E234" s="4"/>
      <c r="F234" s="4"/>
      <c r="G234" s="4"/>
      <c r="H234" s="4"/>
      <c r="I234" s="9"/>
    </row>
    <row r="235" spans="1:9" ht="25.5" hidden="1" customHeight="1">
      <c r="A235" s="4"/>
      <c r="B235" s="4"/>
      <c r="C235" s="4"/>
      <c r="D235" s="4"/>
      <c r="E235" s="4"/>
      <c r="F235" s="4"/>
      <c r="G235" s="4"/>
      <c r="H235" s="4"/>
      <c r="I235" s="9"/>
    </row>
    <row r="236" spans="1:9" ht="25.5" hidden="1" customHeight="1">
      <c r="A236" s="4"/>
      <c r="B236" s="4"/>
      <c r="C236" s="4"/>
      <c r="D236" s="4"/>
      <c r="E236" s="4"/>
      <c r="F236" s="4"/>
      <c r="G236" s="4"/>
      <c r="H236" s="4"/>
      <c r="I236" s="9"/>
    </row>
    <row r="237" spans="1:9" ht="25.5" hidden="1" customHeight="1">
      <c r="A237" s="4"/>
      <c r="B237" s="4"/>
      <c r="C237" s="4"/>
      <c r="D237" s="4"/>
      <c r="E237" s="4"/>
      <c r="F237" s="4"/>
      <c r="G237" s="4"/>
      <c r="H237" s="4"/>
      <c r="I237" s="9"/>
    </row>
    <row r="238" spans="1:9" ht="25.5" hidden="1" customHeight="1">
      <c r="A238" s="4"/>
      <c r="B238" s="4"/>
      <c r="C238" s="4"/>
      <c r="D238" s="4"/>
      <c r="E238" s="4"/>
      <c r="F238" s="4"/>
      <c r="G238" s="4"/>
      <c r="H238" s="4"/>
      <c r="I238" s="6"/>
    </row>
    <row r="239" spans="1:9" ht="25.5" hidden="1" customHeight="1">
      <c r="A239" s="4"/>
      <c r="B239" s="4"/>
      <c r="C239" s="4"/>
      <c r="D239" s="4"/>
      <c r="E239" s="4"/>
      <c r="F239" s="4"/>
      <c r="G239" s="4"/>
      <c r="H239" s="4"/>
      <c r="I239" s="9"/>
    </row>
    <row r="240" spans="1:9" ht="25.5" hidden="1" customHeight="1">
      <c r="A240" s="4"/>
      <c r="B240" s="4"/>
      <c r="C240" s="4"/>
      <c r="D240" s="4"/>
      <c r="E240" s="4"/>
      <c r="F240" s="4"/>
      <c r="G240" s="4"/>
      <c r="H240" s="4"/>
      <c r="I240" s="9"/>
    </row>
    <row r="241" spans="1:9" ht="25.5" hidden="1" customHeight="1">
      <c r="A241" s="4"/>
      <c r="B241" s="4"/>
      <c r="C241" s="4"/>
      <c r="D241" s="4"/>
      <c r="E241" s="4"/>
      <c r="F241" s="4"/>
      <c r="G241" s="4"/>
      <c r="H241" s="4"/>
      <c r="I241" s="6"/>
    </row>
    <row r="242" spans="1:9" ht="25.5" hidden="1" customHeight="1">
      <c r="A242" s="4"/>
      <c r="B242" s="4"/>
      <c r="C242" s="4"/>
      <c r="D242" s="4"/>
      <c r="E242" s="4"/>
      <c r="F242" s="4"/>
      <c r="G242" s="4"/>
      <c r="H242" s="4"/>
      <c r="I242" s="9"/>
    </row>
    <row r="243" spans="1:9" ht="25.5" hidden="1" customHeight="1">
      <c r="A243" s="4"/>
      <c r="B243" s="4"/>
      <c r="C243" s="4"/>
      <c r="D243" s="4"/>
      <c r="E243" s="4"/>
      <c r="F243" s="4"/>
      <c r="G243" s="4"/>
      <c r="H243" s="4"/>
      <c r="I243" s="9"/>
    </row>
    <row r="244" spans="1:9" ht="25.5" hidden="1" customHeight="1">
      <c r="A244" s="4"/>
      <c r="B244" s="4"/>
      <c r="C244" s="4"/>
      <c r="D244" s="4"/>
      <c r="E244" s="4"/>
      <c r="F244" s="4"/>
      <c r="G244" s="4"/>
      <c r="H244" s="4"/>
      <c r="I244" s="9"/>
    </row>
    <row r="245" spans="1:9" ht="25.5" hidden="1" customHeight="1">
      <c r="A245" s="4"/>
      <c r="B245" s="4"/>
      <c r="C245" s="4"/>
      <c r="D245" s="4"/>
      <c r="E245" s="4"/>
      <c r="F245" s="4"/>
      <c r="G245" s="4"/>
      <c r="H245" s="4"/>
      <c r="I245" s="9"/>
    </row>
    <row r="246" spans="1:9" ht="25.5" hidden="1" customHeight="1">
      <c r="A246" s="4"/>
      <c r="B246" s="4"/>
      <c r="C246" s="4"/>
      <c r="D246" s="4"/>
      <c r="E246" s="4"/>
      <c r="F246" s="4"/>
      <c r="G246" s="4"/>
      <c r="H246" s="4"/>
      <c r="I246" s="9"/>
    </row>
    <row r="247" spans="1:9" ht="25.5" hidden="1" customHeight="1">
      <c r="A247" s="4"/>
      <c r="B247" s="4"/>
      <c r="C247" s="4"/>
      <c r="D247" s="4"/>
      <c r="E247" s="4"/>
      <c r="F247" s="4"/>
      <c r="G247" s="4"/>
      <c r="H247" s="4"/>
      <c r="I247" s="9"/>
    </row>
    <row r="248" spans="1:9" ht="25.5" hidden="1" customHeight="1">
      <c r="A248" s="4"/>
      <c r="B248" s="4"/>
      <c r="C248" s="4"/>
      <c r="D248" s="4"/>
      <c r="E248" s="4"/>
      <c r="F248" s="4"/>
      <c r="G248" s="4"/>
      <c r="H248" s="4"/>
      <c r="I248" s="6"/>
    </row>
    <row r="249" spans="1:9" ht="25.5" hidden="1" customHeight="1">
      <c r="A249" s="4"/>
      <c r="B249" s="4"/>
      <c r="C249" s="4"/>
      <c r="D249" s="4"/>
      <c r="E249" s="4"/>
      <c r="F249" s="4"/>
      <c r="G249" s="4"/>
      <c r="H249" s="4"/>
      <c r="I249" s="9"/>
    </row>
    <row r="250" spans="1:9" ht="25.5" hidden="1" customHeight="1">
      <c r="A250" s="4"/>
      <c r="B250" s="4"/>
      <c r="C250" s="4"/>
      <c r="D250" s="4"/>
      <c r="E250" s="4"/>
      <c r="F250" s="4"/>
      <c r="G250" s="4"/>
      <c r="H250" s="4"/>
      <c r="I250" s="6"/>
    </row>
    <row r="251" spans="1:9" ht="25.5" hidden="1" customHeight="1">
      <c r="A251" s="4"/>
      <c r="B251" s="4"/>
      <c r="C251" s="4"/>
      <c r="D251" s="4"/>
      <c r="E251" s="4"/>
      <c r="F251" s="4"/>
      <c r="G251" s="4"/>
      <c r="H251" s="4"/>
      <c r="I251" s="9"/>
    </row>
    <row r="252" spans="1:9" ht="25.5" hidden="1" customHeight="1">
      <c r="A252" s="4"/>
      <c r="B252" s="4"/>
      <c r="C252" s="4"/>
      <c r="D252" s="4"/>
      <c r="E252" s="4"/>
      <c r="F252" s="4"/>
      <c r="G252" s="4"/>
      <c r="H252" s="4"/>
      <c r="I252" s="9"/>
    </row>
    <row r="253" spans="1:9" ht="25.5" hidden="1" customHeight="1">
      <c r="A253" s="4"/>
      <c r="B253" s="4"/>
      <c r="C253" s="4"/>
      <c r="D253" s="4"/>
      <c r="E253" s="4"/>
      <c r="F253" s="4"/>
      <c r="G253" s="4"/>
      <c r="H253" s="4"/>
      <c r="I253" s="9"/>
    </row>
    <row r="254" spans="1:9" ht="25.5" hidden="1" customHeight="1">
      <c r="A254" s="4"/>
      <c r="B254" s="4"/>
      <c r="C254" s="4"/>
      <c r="D254" s="4"/>
      <c r="E254" s="4"/>
      <c r="F254" s="4"/>
      <c r="G254" s="4"/>
      <c r="H254" s="4"/>
      <c r="I254" s="9"/>
    </row>
    <row r="255" spans="1:9" ht="25.5" hidden="1" customHeight="1">
      <c r="A255" s="4"/>
      <c r="B255" s="4"/>
      <c r="C255" s="4"/>
      <c r="D255" s="4"/>
      <c r="E255" s="4"/>
      <c r="F255" s="4"/>
      <c r="G255" s="4"/>
      <c r="H255" s="4"/>
      <c r="I255" s="9"/>
    </row>
    <row r="256" spans="1:9" ht="25.5" hidden="1" customHeight="1">
      <c r="A256" s="4"/>
      <c r="B256" s="4"/>
      <c r="C256" s="4"/>
      <c r="D256" s="4"/>
      <c r="E256" s="4"/>
      <c r="F256" s="4"/>
      <c r="G256" s="4"/>
      <c r="H256" s="4"/>
      <c r="I256" s="9"/>
    </row>
    <row r="257" spans="1:9" ht="25.5" hidden="1" customHeight="1">
      <c r="A257" s="4"/>
      <c r="B257" s="4"/>
      <c r="C257" s="4"/>
      <c r="D257" s="4"/>
      <c r="E257" s="4"/>
      <c r="F257" s="4"/>
      <c r="G257" s="4"/>
      <c r="H257" s="4"/>
      <c r="I257" s="9"/>
    </row>
    <row r="258" spans="1:9" ht="25.5" hidden="1" customHeight="1">
      <c r="A258" s="4"/>
      <c r="B258" s="4"/>
      <c r="C258" s="4"/>
      <c r="D258" s="4"/>
      <c r="E258" s="4"/>
      <c r="F258" s="4"/>
      <c r="G258" s="4"/>
      <c r="H258" s="4"/>
      <c r="I258" s="9"/>
    </row>
    <row r="259" spans="1:9" ht="25.5" hidden="1" customHeight="1">
      <c r="A259" s="4"/>
      <c r="B259" s="4"/>
      <c r="C259" s="4"/>
      <c r="D259" s="4"/>
      <c r="E259" s="4"/>
      <c r="F259" s="4"/>
      <c r="G259" s="4"/>
      <c r="H259" s="4"/>
      <c r="I259" s="6"/>
    </row>
    <row r="260" spans="1:9" ht="25.5" hidden="1" customHeight="1">
      <c r="A260" s="4"/>
      <c r="B260" s="4"/>
      <c r="C260" s="4"/>
      <c r="D260" s="4"/>
      <c r="E260" s="4"/>
      <c r="F260" s="4"/>
      <c r="G260" s="4"/>
      <c r="H260" s="4"/>
      <c r="I260" s="9"/>
    </row>
    <row r="261" spans="1:9" ht="25.5" hidden="1" customHeight="1">
      <c r="A261" s="4"/>
      <c r="B261" s="4"/>
      <c r="C261" s="4"/>
      <c r="D261" s="4"/>
      <c r="E261" s="4"/>
      <c r="F261" s="4"/>
      <c r="G261" s="4"/>
      <c r="H261" s="4"/>
      <c r="I261" s="9"/>
    </row>
    <row r="262" spans="1:9" ht="25.5" hidden="1" customHeight="1">
      <c r="A262" s="4"/>
      <c r="B262" s="4"/>
      <c r="C262" s="4"/>
      <c r="D262" s="4"/>
      <c r="E262" s="4"/>
      <c r="F262" s="4"/>
      <c r="G262" s="4"/>
      <c r="H262" s="4"/>
      <c r="I262" s="9"/>
    </row>
    <row r="263" spans="1:9" ht="25.5" hidden="1" customHeight="1">
      <c r="A263" s="4"/>
      <c r="B263" s="4"/>
      <c r="C263" s="4"/>
      <c r="D263" s="4"/>
      <c r="E263" s="4"/>
      <c r="F263" s="4"/>
      <c r="G263" s="4"/>
      <c r="H263" s="4"/>
      <c r="I263" s="9"/>
    </row>
    <row r="264" spans="1:9" ht="25.5" hidden="1" customHeight="1">
      <c r="A264" s="4"/>
      <c r="B264" s="4"/>
      <c r="C264" s="4"/>
      <c r="D264" s="4"/>
      <c r="E264" s="4"/>
      <c r="F264" s="4"/>
      <c r="G264" s="4"/>
      <c r="H264" s="4"/>
      <c r="I264" s="9"/>
    </row>
    <row r="265" spans="1:9" ht="25.5" hidden="1" customHeight="1">
      <c r="A265" s="4"/>
      <c r="B265" s="4"/>
      <c r="C265" s="4"/>
      <c r="D265" s="4"/>
      <c r="E265" s="4"/>
      <c r="F265" s="4"/>
      <c r="G265" s="4"/>
      <c r="H265" s="4"/>
      <c r="I265" s="9"/>
    </row>
    <row r="266" spans="1:9" ht="25.5" hidden="1" customHeight="1">
      <c r="A266" s="4"/>
      <c r="B266" s="4"/>
      <c r="C266" s="4"/>
      <c r="D266" s="4"/>
      <c r="E266" s="4"/>
      <c r="F266" s="4"/>
      <c r="G266" s="4"/>
      <c r="H266" s="4"/>
      <c r="I266" s="9"/>
    </row>
    <row r="267" spans="1:9" ht="25.5" hidden="1" customHeight="1">
      <c r="A267" s="4"/>
      <c r="B267" s="4"/>
      <c r="C267" s="4"/>
      <c r="D267" s="4"/>
      <c r="E267" s="4"/>
      <c r="F267" s="4"/>
      <c r="G267" s="4"/>
      <c r="H267" s="4"/>
      <c r="I267" s="9"/>
    </row>
    <row r="268" spans="1:9" ht="25.5" hidden="1" customHeight="1">
      <c r="A268" s="4"/>
      <c r="B268" s="4"/>
      <c r="C268" s="4"/>
      <c r="D268" s="4"/>
      <c r="E268" s="4"/>
      <c r="F268" s="4"/>
      <c r="G268" s="4"/>
      <c r="H268" s="4"/>
      <c r="I268" s="9"/>
    </row>
    <row r="269" spans="1:9" ht="25.5" hidden="1" customHeight="1">
      <c r="A269" s="4"/>
      <c r="B269" s="4"/>
      <c r="C269" s="4"/>
      <c r="D269" s="4"/>
      <c r="E269" s="4"/>
      <c r="F269" s="4"/>
      <c r="G269" s="4"/>
      <c r="H269" s="4"/>
      <c r="I269" s="6"/>
    </row>
    <row r="270" spans="1:9" ht="25.5" hidden="1" customHeight="1">
      <c r="A270" s="4"/>
      <c r="B270" s="4"/>
      <c r="C270" s="4"/>
      <c r="D270" s="4"/>
      <c r="E270" s="4"/>
      <c r="F270" s="4"/>
      <c r="G270" s="4"/>
      <c r="H270" s="4"/>
      <c r="I270" s="9"/>
    </row>
    <row r="271" spans="1:9" ht="25.5" hidden="1" customHeight="1">
      <c r="A271" s="4"/>
      <c r="B271" s="4"/>
      <c r="C271" s="4"/>
      <c r="D271" s="4"/>
      <c r="E271" s="4"/>
      <c r="F271" s="4"/>
      <c r="G271" s="4"/>
      <c r="H271" s="4"/>
      <c r="I271" s="9"/>
    </row>
    <row r="272" spans="1:9" ht="25.5" hidden="1" customHeight="1">
      <c r="A272" s="4"/>
      <c r="B272" s="4"/>
      <c r="C272" s="4"/>
      <c r="D272" s="4"/>
      <c r="E272" s="4"/>
      <c r="F272" s="4"/>
      <c r="G272" s="4"/>
      <c r="H272" s="4"/>
      <c r="I272" s="9"/>
    </row>
    <row r="273" spans="1:9" ht="25.5" hidden="1" customHeight="1">
      <c r="A273" s="4"/>
      <c r="B273" s="4"/>
      <c r="C273" s="4"/>
      <c r="D273" s="4"/>
      <c r="E273" s="4"/>
      <c r="F273" s="4"/>
      <c r="G273" s="4"/>
      <c r="H273" s="4"/>
      <c r="I273" s="9"/>
    </row>
    <row r="274" spans="1:9" ht="25.5" hidden="1" customHeight="1">
      <c r="A274" s="4"/>
      <c r="B274" s="4"/>
      <c r="C274" s="4"/>
      <c r="D274" s="4"/>
      <c r="E274" s="4"/>
      <c r="F274" s="4"/>
      <c r="G274" s="4"/>
      <c r="H274" s="4"/>
      <c r="I274" s="6"/>
    </row>
    <row r="275" spans="1:9" ht="25.5" hidden="1" customHeight="1">
      <c r="A275" s="4"/>
      <c r="B275" s="4"/>
      <c r="C275" s="4"/>
      <c r="D275" s="4"/>
      <c r="E275" s="4"/>
      <c r="F275" s="4"/>
      <c r="G275" s="4"/>
      <c r="H275" s="4"/>
      <c r="I275" s="9"/>
    </row>
    <row r="276" spans="1:9" ht="25.5" hidden="1" customHeight="1">
      <c r="A276" s="4"/>
      <c r="B276" s="4"/>
      <c r="C276" s="4"/>
      <c r="D276" s="4"/>
      <c r="E276" s="4"/>
      <c r="F276" s="4"/>
      <c r="G276" s="4"/>
      <c r="H276" s="4"/>
      <c r="I276" s="9"/>
    </row>
    <row r="277" spans="1:9" ht="25.5" hidden="1" customHeight="1">
      <c r="A277" s="4"/>
      <c r="B277" s="4"/>
      <c r="C277" s="4"/>
      <c r="D277" s="4"/>
      <c r="E277" s="4"/>
      <c r="F277" s="4"/>
      <c r="G277" s="4"/>
      <c r="H277" s="4"/>
      <c r="I277" s="9"/>
    </row>
    <row r="278" spans="1:9" ht="25.5" hidden="1" customHeight="1">
      <c r="A278" s="4"/>
      <c r="B278" s="4"/>
      <c r="C278" s="4"/>
      <c r="D278" s="4"/>
      <c r="E278" s="4"/>
      <c r="F278" s="4"/>
      <c r="G278" s="4"/>
      <c r="H278" s="4"/>
      <c r="I278" s="9"/>
    </row>
    <row r="279" spans="1:9" ht="25.5" hidden="1" customHeight="1">
      <c r="A279" s="4"/>
      <c r="B279" s="4"/>
      <c r="C279" s="4"/>
      <c r="D279" s="4"/>
      <c r="E279" s="4"/>
      <c r="F279" s="4"/>
      <c r="G279" s="4"/>
      <c r="H279" s="4"/>
      <c r="I279" s="9"/>
    </row>
    <row r="280" spans="1:9" ht="25.5" hidden="1" customHeight="1">
      <c r="A280" s="4"/>
      <c r="B280" s="4"/>
      <c r="C280" s="4"/>
      <c r="D280" s="4"/>
      <c r="E280" s="4"/>
      <c r="F280" s="4"/>
      <c r="G280" s="4"/>
      <c r="H280" s="4"/>
      <c r="I280" s="9"/>
    </row>
    <row r="281" spans="1:9" ht="25.5" hidden="1" customHeight="1">
      <c r="A281" s="4"/>
      <c r="B281" s="4"/>
      <c r="C281" s="4"/>
      <c r="D281" s="4"/>
      <c r="E281" s="4"/>
      <c r="F281" s="4"/>
      <c r="G281" s="4"/>
      <c r="H281" s="4"/>
      <c r="I281" s="9"/>
    </row>
    <row r="282" spans="1:9" ht="25.5" hidden="1" customHeight="1">
      <c r="A282" s="4"/>
      <c r="B282" s="4"/>
      <c r="C282" s="4"/>
      <c r="D282" s="4"/>
      <c r="E282" s="4"/>
      <c r="F282" s="4"/>
      <c r="G282" s="4"/>
      <c r="H282" s="4"/>
      <c r="I282" s="9"/>
    </row>
    <row r="283" spans="1:9" ht="25.5" hidden="1" customHeight="1">
      <c r="A283" s="4"/>
      <c r="B283" s="4"/>
      <c r="C283" s="4"/>
      <c r="D283" s="4"/>
      <c r="E283" s="4"/>
      <c r="F283" s="4"/>
      <c r="G283" s="4"/>
      <c r="H283" s="4"/>
      <c r="I283" s="9"/>
    </row>
    <row r="284" spans="1:9" ht="25.5" hidden="1" customHeight="1">
      <c r="A284" s="4"/>
      <c r="B284" s="4"/>
      <c r="C284" s="4"/>
      <c r="D284" s="4"/>
      <c r="E284" s="4"/>
      <c r="F284" s="4"/>
      <c r="G284" s="4"/>
      <c r="H284" s="4"/>
      <c r="I284" s="6"/>
    </row>
    <row r="285" spans="1:9" ht="25.5" hidden="1" customHeight="1">
      <c r="A285" s="4"/>
      <c r="B285" s="4"/>
      <c r="C285" s="4"/>
      <c r="D285" s="4"/>
      <c r="E285" s="4"/>
      <c r="F285" s="4"/>
      <c r="G285" s="4"/>
      <c r="H285" s="4"/>
      <c r="I285" s="6"/>
    </row>
    <row r="286" spans="1:9" ht="25.5" hidden="1" customHeight="1">
      <c r="A286" s="4"/>
      <c r="B286" s="4"/>
      <c r="C286" s="4"/>
      <c r="D286" s="4"/>
      <c r="E286" s="4"/>
      <c r="F286" s="4"/>
      <c r="G286" s="4"/>
      <c r="H286" s="4"/>
      <c r="I286" s="9"/>
    </row>
    <row r="287" spans="1:9" ht="25.5" hidden="1" customHeight="1">
      <c r="A287" s="4"/>
      <c r="B287" s="4"/>
      <c r="C287" s="4"/>
      <c r="D287" s="4"/>
      <c r="E287" s="4"/>
      <c r="F287" s="4"/>
      <c r="G287" s="4"/>
      <c r="H287" s="4"/>
      <c r="I287" s="9"/>
    </row>
    <row r="288" spans="1:9" ht="25.5" hidden="1" customHeight="1">
      <c r="A288" s="4"/>
      <c r="B288" s="4"/>
      <c r="C288" s="4"/>
      <c r="D288" s="4"/>
      <c r="E288" s="4"/>
      <c r="F288" s="4"/>
      <c r="G288" s="4"/>
      <c r="H288" s="4"/>
      <c r="I288" s="9"/>
    </row>
    <row r="289" spans="1:9" ht="25.5" hidden="1" customHeight="1">
      <c r="A289" s="4"/>
      <c r="B289" s="4"/>
      <c r="C289" s="4"/>
      <c r="D289" s="4"/>
      <c r="E289" s="4"/>
      <c r="F289" s="4"/>
      <c r="G289" s="4"/>
      <c r="H289" s="4"/>
      <c r="I289" s="9"/>
    </row>
    <row r="290" spans="1:9" ht="25.5" hidden="1" customHeight="1">
      <c r="A290" s="4"/>
      <c r="B290" s="4"/>
      <c r="C290" s="4"/>
      <c r="D290" s="4"/>
      <c r="E290" s="4"/>
      <c r="F290" s="4"/>
      <c r="G290" s="4"/>
      <c r="H290" s="4"/>
      <c r="I290" s="9"/>
    </row>
    <row r="291" spans="1:9" ht="25.5" hidden="1" customHeight="1">
      <c r="A291" s="4"/>
      <c r="B291" s="4"/>
      <c r="C291" s="4"/>
      <c r="D291" s="4"/>
      <c r="E291" s="4"/>
      <c r="F291" s="4"/>
      <c r="G291" s="4"/>
      <c r="H291" s="4"/>
      <c r="I291" s="9"/>
    </row>
    <row r="292" spans="1:9" ht="25.5" hidden="1" customHeight="1">
      <c r="A292" s="4"/>
      <c r="B292" s="4"/>
      <c r="C292" s="4"/>
      <c r="D292" s="4"/>
      <c r="E292" s="4"/>
      <c r="F292" s="4"/>
      <c r="G292" s="4"/>
      <c r="H292" s="4"/>
      <c r="I292" s="9"/>
    </row>
    <row r="293" spans="1:9" ht="25.5" hidden="1" customHeight="1">
      <c r="A293" s="4"/>
      <c r="B293" s="4"/>
      <c r="C293" s="4"/>
      <c r="D293" s="4"/>
      <c r="E293" s="4"/>
      <c r="F293" s="4"/>
      <c r="G293" s="4"/>
      <c r="H293" s="4"/>
      <c r="I293" s="9"/>
    </row>
    <row r="294" spans="1:9" ht="25.5" hidden="1" customHeight="1">
      <c r="A294" s="4"/>
      <c r="B294" s="4"/>
      <c r="C294" s="4"/>
      <c r="D294" s="4"/>
      <c r="E294" s="4"/>
      <c r="F294" s="4"/>
      <c r="G294" s="4"/>
      <c r="H294" s="4"/>
      <c r="I294" s="6"/>
    </row>
    <row r="295" spans="1:9" ht="25.5" hidden="1" customHeight="1">
      <c r="A295" s="4"/>
      <c r="B295" s="4"/>
      <c r="C295" s="4"/>
      <c r="D295" s="4"/>
      <c r="E295" s="4"/>
      <c r="F295" s="4"/>
      <c r="G295" s="4"/>
      <c r="H295" s="4"/>
      <c r="I295" s="9"/>
    </row>
    <row r="296" spans="1:9" ht="25.5" hidden="1" customHeight="1">
      <c r="A296" s="4"/>
      <c r="B296" s="4"/>
      <c r="C296" s="4"/>
      <c r="D296" s="4"/>
      <c r="E296" s="4"/>
      <c r="F296" s="4"/>
      <c r="G296" s="4"/>
      <c r="H296" s="4"/>
      <c r="I296" s="9"/>
    </row>
    <row r="297" spans="1:9" ht="25.5" hidden="1" customHeight="1">
      <c r="A297" s="4"/>
      <c r="B297" s="4"/>
      <c r="C297" s="4"/>
      <c r="D297" s="4"/>
      <c r="E297" s="4"/>
      <c r="F297" s="4"/>
      <c r="G297" s="4"/>
      <c r="H297" s="4"/>
      <c r="I297" s="9"/>
    </row>
    <row r="298" spans="1:9" ht="25.5" hidden="1" customHeight="1">
      <c r="A298" s="4"/>
      <c r="B298" s="4"/>
      <c r="C298" s="4"/>
      <c r="D298" s="4"/>
      <c r="E298" s="4"/>
      <c r="F298" s="4"/>
      <c r="G298" s="4"/>
      <c r="H298" s="4"/>
      <c r="I298" s="9"/>
    </row>
    <row r="299" spans="1:9" ht="25.5" hidden="1" customHeight="1">
      <c r="A299" s="4"/>
      <c r="B299" s="4"/>
      <c r="C299" s="4"/>
      <c r="D299" s="4"/>
      <c r="E299" s="4"/>
      <c r="F299" s="4"/>
      <c r="G299" s="4"/>
      <c r="H299" s="4"/>
      <c r="I299" s="9"/>
    </row>
    <row r="300" spans="1:9" ht="25.5" hidden="1" customHeight="1">
      <c r="A300" s="4"/>
      <c r="B300" s="4"/>
      <c r="C300" s="4"/>
      <c r="D300" s="4"/>
      <c r="E300" s="4"/>
      <c r="F300" s="4"/>
      <c r="G300" s="4"/>
      <c r="H300" s="4"/>
      <c r="I300" s="9"/>
    </row>
    <row r="301" spans="1:9" ht="25.5" hidden="1" customHeight="1">
      <c r="A301" s="4"/>
      <c r="B301" s="4"/>
      <c r="C301" s="4"/>
      <c r="D301" s="4"/>
      <c r="E301" s="4"/>
      <c r="F301" s="4"/>
      <c r="G301" s="4"/>
      <c r="H301" s="4"/>
      <c r="I301" s="9"/>
    </row>
    <row r="302" spans="1:9" ht="25.5" hidden="1" customHeight="1">
      <c r="A302" s="4"/>
      <c r="B302" s="4"/>
      <c r="C302" s="4"/>
      <c r="D302" s="4"/>
      <c r="E302" s="4"/>
      <c r="F302" s="4"/>
      <c r="G302" s="4"/>
      <c r="H302" s="4"/>
      <c r="I302" s="9"/>
    </row>
    <row r="303" spans="1:9" ht="25.5" hidden="1" customHeight="1">
      <c r="A303" s="4"/>
      <c r="B303" s="4"/>
      <c r="C303" s="4"/>
      <c r="D303" s="4"/>
      <c r="E303" s="4"/>
      <c r="F303" s="4"/>
      <c r="G303" s="4"/>
      <c r="H303" s="4"/>
      <c r="I303" s="6"/>
    </row>
    <row r="304" spans="1:9" ht="25.5" hidden="1" customHeight="1">
      <c r="A304" s="4"/>
      <c r="B304" s="4"/>
      <c r="C304" s="4"/>
      <c r="D304" s="4"/>
      <c r="E304" s="4"/>
      <c r="F304" s="4"/>
      <c r="G304" s="4"/>
      <c r="H304" s="4"/>
      <c r="I304" s="9"/>
    </row>
    <row r="305" spans="1:9" ht="25.5" hidden="1" customHeight="1">
      <c r="A305" s="4"/>
      <c r="B305" s="4"/>
      <c r="C305" s="4"/>
      <c r="D305" s="4"/>
      <c r="E305" s="4"/>
      <c r="F305" s="4"/>
      <c r="G305" s="4"/>
      <c r="H305" s="4"/>
      <c r="I305" s="9"/>
    </row>
    <row r="306" spans="1:9" ht="25.5" hidden="1" customHeight="1">
      <c r="A306" s="4"/>
      <c r="B306" s="4"/>
      <c r="C306" s="4"/>
      <c r="D306" s="4"/>
      <c r="E306" s="4"/>
      <c r="F306" s="4"/>
      <c r="G306" s="4"/>
      <c r="H306" s="4"/>
      <c r="I306" s="6"/>
    </row>
    <row r="307" spans="1:9" ht="25.5" hidden="1" customHeight="1">
      <c r="A307" s="4"/>
      <c r="B307" s="4"/>
      <c r="C307" s="4"/>
      <c r="D307" s="4"/>
      <c r="E307" s="4"/>
      <c r="F307" s="4"/>
      <c r="G307" s="4"/>
      <c r="H307" s="4"/>
      <c r="I307" s="6"/>
    </row>
    <row r="308" spans="1:9" ht="25.5" hidden="1" customHeight="1">
      <c r="A308" s="4"/>
      <c r="B308" s="4"/>
      <c r="C308" s="4"/>
      <c r="D308" s="4"/>
      <c r="E308" s="4"/>
      <c r="F308" s="4"/>
      <c r="G308" s="4"/>
      <c r="H308" s="4"/>
      <c r="I308" s="9"/>
    </row>
    <row r="309" spans="1:9" ht="25.5" hidden="1" customHeight="1">
      <c r="A309" s="4"/>
      <c r="B309" s="4"/>
      <c r="C309" s="4"/>
      <c r="D309" s="4"/>
      <c r="E309" s="4"/>
      <c r="F309" s="4"/>
      <c r="G309" s="4"/>
      <c r="H309" s="4"/>
      <c r="I309" s="9"/>
    </row>
    <row r="310" spans="1:9" ht="25.5" hidden="1" customHeight="1">
      <c r="A310" s="4"/>
      <c r="B310" s="4"/>
      <c r="C310" s="4"/>
      <c r="D310" s="4"/>
      <c r="E310" s="4"/>
      <c r="F310" s="4"/>
      <c r="G310" s="4"/>
      <c r="H310" s="4"/>
      <c r="I310" s="9"/>
    </row>
    <row r="311" spans="1:9" ht="25.5" hidden="1" customHeight="1">
      <c r="A311" s="4"/>
      <c r="B311" s="4"/>
      <c r="C311" s="4"/>
      <c r="D311" s="4"/>
      <c r="E311" s="4"/>
      <c r="F311" s="4"/>
      <c r="G311" s="4"/>
      <c r="H311" s="4"/>
      <c r="I311" s="9"/>
    </row>
    <row r="312" spans="1:9" ht="25.5" hidden="1" customHeight="1">
      <c r="A312" s="4"/>
      <c r="B312" s="4"/>
      <c r="C312" s="4"/>
      <c r="D312" s="4"/>
      <c r="E312" s="4"/>
      <c r="F312" s="4"/>
      <c r="G312" s="4"/>
      <c r="H312" s="4"/>
      <c r="I312" s="9"/>
    </row>
    <row r="313" spans="1:9" ht="25.5" hidden="1" customHeight="1">
      <c r="A313" s="4"/>
      <c r="B313" s="4"/>
      <c r="C313" s="4"/>
      <c r="D313" s="4"/>
      <c r="E313" s="4"/>
      <c r="F313" s="4"/>
      <c r="G313" s="4"/>
      <c r="H313" s="4"/>
      <c r="I313" s="9"/>
    </row>
    <row r="314" spans="1:9" ht="25.5" hidden="1" customHeight="1">
      <c r="A314" s="4"/>
      <c r="B314" s="4"/>
      <c r="C314" s="4"/>
      <c r="D314" s="4"/>
      <c r="E314" s="4"/>
      <c r="F314" s="4"/>
      <c r="G314" s="4"/>
      <c r="H314" s="4"/>
      <c r="I314" s="9"/>
    </row>
    <row r="315" spans="1:9" ht="25.5" hidden="1" customHeight="1">
      <c r="A315" s="4"/>
      <c r="B315" s="4"/>
      <c r="C315" s="4"/>
      <c r="D315" s="4"/>
      <c r="E315" s="4"/>
      <c r="F315" s="4"/>
      <c r="G315" s="4"/>
      <c r="H315" s="4"/>
      <c r="I315" s="9"/>
    </row>
    <row r="316" spans="1:9" ht="25.5" hidden="1" customHeight="1">
      <c r="A316" s="4"/>
      <c r="B316" s="4"/>
      <c r="C316" s="4"/>
      <c r="D316" s="4"/>
      <c r="E316" s="4"/>
      <c r="F316" s="4"/>
      <c r="G316" s="4"/>
      <c r="H316" s="4"/>
      <c r="I316" s="9"/>
    </row>
    <row r="317" spans="1:9" ht="25.5" hidden="1" customHeight="1">
      <c r="A317" s="4"/>
      <c r="B317" s="4"/>
      <c r="C317" s="4"/>
      <c r="D317" s="4"/>
      <c r="E317" s="4"/>
      <c r="F317" s="4"/>
      <c r="G317" s="4"/>
      <c r="H317" s="4"/>
      <c r="I317" s="9"/>
    </row>
    <row r="318" spans="1:9" ht="25.5" hidden="1" customHeight="1">
      <c r="A318" s="4"/>
      <c r="B318" s="4"/>
      <c r="C318" s="4"/>
      <c r="D318" s="4"/>
      <c r="E318" s="4"/>
      <c r="F318" s="4"/>
      <c r="G318" s="4"/>
      <c r="H318" s="4"/>
      <c r="I318" s="9"/>
    </row>
    <row r="319" spans="1:9" ht="25.5" hidden="1" customHeight="1">
      <c r="A319" s="4"/>
      <c r="B319" s="4"/>
      <c r="C319" s="4"/>
      <c r="D319" s="4"/>
      <c r="E319" s="4"/>
      <c r="F319" s="4"/>
      <c r="G319" s="4"/>
      <c r="H319" s="4"/>
      <c r="I319" s="9"/>
    </row>
    <row r="320" spans="1:9" ht="25.5" hidden="1" customHeight="1">
      <c r="A320" s="4"/>
      <c r="B320" s="4"/>
      <c r="C320" s="4"/>
      <c r="D320" s="4"/>
      <c r="E320" s="4"/>
      <c r="F320" s="4"/>
      <c r="G320" s="4"/>
      <c r="H320" s="4"/>
      <c r="I320" s="6"/>
    </row>
    <row r="321" spans="1:9" ht="25.5" hidden="1" customHeight="1">
      <c r="A321" s="4"/>
      <c r="B321" s="4"/>
      <c r="C321" s="4"/>
      <c r="D321" s="4"/>
      <c r="E321" s="4"/>
      <c r="F321" s="4"/>
      <c r="G321" s="4"/>
      <c r="H321" s="4"/>
      <c r="I321" s="9"/>
    </row>
    <row r="322" spans="1:9" ht="25.5" hidden="1" customHeight="1">
      <c r="A322" s="4"/>
      <c r="B322" s="4"/>
      <c r="C322" s="4"/>
      <c r="D322" s="4"/>
      <c r="E322" s="4"/>
      <c r="F322" s="4"/>
      <c r="G322" s="4"/>
      <c r="H322" s="4"/>
      <c r="I322" s="9"/>
    </row>
    <row r="323" spans="1:9" ht="25.5" hidden="1" customHeight="1">
      <c r="A323" s="4"/>
      <c r="B323" s="4"/>
      <c r="C323" s="4"/>
      <c r="D323" s="4"/>
      <c r="E323" s="4"/>
      <c r="F323" s="4"/>
      <c r="G323" s="4"/>
      <c r="H323" s="4"/>
      <c r="I323" s="9"/>
    </row>
    <row r="324" spans="1:9" ht="25.5" hidden="1" customHeight="1">
      <c r="A324" s="4"/>
      <c r="B324" s="4"/>
      <c r="C324" s="4"/>
      <c r="D324" s="4"/>
      <c r="E324" s="4"/>
      <c r="F324" s="4"/>
      <c r="G324" s="4"/>
      <c r="H324" s="4"/>
      <c r="I324" s="9"/>
    </row>
    <row r="325" spans="1:9" ht="25.5" hidden="1" customHeight="1">
      <c r="A325" s="4"/>
      <c r="B325" s="4"/>
      <c r="C325" s="4"/>
      <c r="D325" s="4"/>
      <c r="E325" s="4"/>
      <c r="F325" s="4"/>
      <c r="G325" s="4"/>
      <c r="H325" s="4"/>
      <c r="I325" s="9"/>
    </row>
    <row r="326" spans="1:9" ht="25.5" hidden="1" customHeight="1">
      <c r="A326" s="4"/>
      <c r="B326" s="4"/>
      <c r="C326" s="4"/>
      <c r="D326" s="4"/>
      <c r="E326" s="4"/>
      <c r="F326" s="4"/>
      <c r="G326" s="4"/>
      <c r="H326" s="4"/>
      <c r="I326" s="9"/>
    </row>
    <row r="327" spans="1:9" ht="25.5" hidden="1" customHeight="1">
      <c r="A327" s="4"/>
      <c r="B327" s="4"/>
      <c r="C327" s="4"/>
      <c r="D327" s="4"/>
      <c r="E327" s="4"/>
      <c r="F327" s="4"/>
      <c r="G327" s="4"/>
      <c r="H327" s="4"/>
      <c r="I327" s="6"/>
    </row>
    <row r="328" spans="1:9" ht="25.5" hidden="1" customHeight="1">
      <c r="A328" s="4"/>
      <c r="B328" s="4"/>
      <c r="C328" s="4"/>
      <c r="D328" s="4"/>
      <c r="E328" s="4"/>
      <c r="F328" s="4"/>
      <c r="G328" s="4"/>
      <c r="H328" s="4"/>
      <c r="I328" s="9"/>
    </row>
    <row r="329" spans="1:9" ht="25.5" hidden="1" customHeight="1">
      <c r="A329" s="4"/>
      <c r="B329" s="4"/>
      <c r="C329" s="4"/>
      <c r="D329" s="4"/>
      <c r="E329" s="4"/>
      <c r="F329" s="4"/>
      <c r="G329" s="4"/>
      <c r="H329" s="4"/>
      <c r="I329" s="9"/>
    </row>
    <row r="330" spans="1:9" ht="25.5" hidden="1" customHeight="1">
      <c r="A330" s="4"/>
      <c r="B330" s="4"/>
      <c r="C330" s="4"/>
      <c r="D330" s="4"/>
      <c r="E330" s="4"/>
      <c r="F330" s="4"/>
      <c r="G330" s="4"/>
      <c r="H330" s="4"/>
      <c r="I330" s="9"/>
    </row>
    <row r="331" spans="1:9" ht="25.5" hidden="1" customHeight="1">
      <c r="A331" s="4"/>
      <c r="B331" s="4"/>
      <c r="C331" s="4"/>
      <c r="D331" s="4"/>
      <c r="E331" s="4"/>
      <c r="F331" s="4"/>
      <c r="G331" s="4"/>
      <c r="H331" s="4"/>
      <c r="I331" s="9"/>
    </row>
    <row r="332" spans="1:9" ht="25.5" hidden="1" customHeight="1">
      <c r="A332" s="4"/>
      <c r="B332" s="4"/>
      <c r="C332" s="4"/>
      <c r="D332" s="4"/>
      <c r="E332" s="4"/>
      <c r="F332" s="4"/>
      <c r="G332" s="4"/>
      <c r="H332" s="4"/>
      <c r="I332" s="9"/>
    </row>
    <row r="333" spans="1:9" ht="25.5" hidden="1" customHeight="1">
      <c r="A333" s="4"/>
      <c r="B333" s="4"/>
      <c r="C333" s="4"/>
      <c r="D333" s="4"/>
      <c r="E333" s="4"/>
      <c r="F333" s="4"/>
      <c r="G333" s="4"/>
      <c r="H333" s="4"/>
      <c r="I333" s="9"/>
    </row>
    <row r="334" spans="1:9" ht="25.5" hidden="1" customHeight="1">
      <c r="A334" s="4"/>
      <c r="B334" s="4"/>
      <c r="C334" s="4"/>
      <c r="D334" s="4"/>
      <c r="E334" s="4"/>
      <c r="F334" s="4"/>
      <c r="G334" s="4"/>
      <c r="H334" s="4"/>
      <c r="I334" s="9"/>
    </row>
    <row r="335" spans="1:9" ht="25.5" hidden="1" customHeight="1">
      <c r="A335" s="4"/>
      <c r="B335" s="4"/>
      <c r="C335" s="4"/>
      <c r="D335" s="4"/>
      <c r="E335" s="4"/>
      <c r="F335" s="4"/>
      <c r="G335" s="4"/>
      <c r="H335" s="4"/>
      <c r="I335" s="9"/>
    </row>
    <row r="336" spans="1:9" ht="25.5" hidden="1" customHeight="1">
      <c r="A336" s="4"/>
      <c r="B336" s="4"/>
      <c r="C336" s="4"/>
      <c r="D336" s="4"/>
      <c r="E336" s="4"/>
      <c r="F336" s="4"/>
      <c r="G336" s="4"/>
      <c r="H336" s="4"/>
      <c r="I336" s="9"/>
    </row>
    <row r="337" spans="1:9" ht="25.5" hidden="1" customHeight="1">
      <c r="A337" s="4"/>
      <c r="B337" s="4"/>
      <c r="C337" s="4"/>
      <c r="D337" s="4"/>
      <c r="E337" s="4"/>
      <c r="F337" s="4"/>
      <c r="G337" s="4"/>
      <c r="H337" s="4"/>
      <c r="I337" s="6"/>
    </row>
    <row r="338" spans="1:9" ht="25.5" hidden="1" customHeight="1">
      <c r="A338" s="4"/>
      <c r="B338" s="4"/>
      <c r="C338" s="4"/>
      <c r="D338" s="4"/>
      <c r="E338" s="4"/>
      <c r="F338" s="4"/>
      <c r="G338" s="4"/>
      <c r="H338" s="4"/>
      <c r="I338" s="9"/>
    </row>
    <row r="339" spans="1:9" ht="25.5" hidden="1" customHeight="1">
      <c r="A339" s="4"/>
      <c r="B339" s="4"/>
      <c r="C339" s="4"/>
      <c r="D339" s="4"/>
      <c r="E339" s="4"/>
      <c r="F339" s="4"/>
      <c r="G339" s="4"/>
      <c r="H339" s="4"/>
      <c r="I339" s="9"/>
    </row>
    <row r="340" spans="1:9" ht="25.5" hidden="1" customHeight="1">
      <c r="A340" s="4"/>
      <c r="B340" s="4"/>
      <c r="C340" s="4"/>
      <c r="D340" s="4"/>
      <c r="E340" s="4"/>
      <c r="F340" s="4"/>
      <c r="G340" s="4"/>
      <c r="H340" s="4"/>
      <c r="I340" s="9"/>
    </row>
    <row r="341" spans="1:9" ht="25.5" hidden="1" customHeight="1">
      <c r="A341" s="4"/>
      <c r="B341" s="4"/>
      <c r="C341" s="4"/>
      <c r="D341" s="4"/>
      <c r="E341" s="4"/>
      <c r="F341" s="4"/>
      <c r="G341" s="4"/>
      <c r="H341" s="4"/>
      <c r="I341" s="9"/>
    </row>
    <row r="342" spans="1:9" ht="25.5" hidden="1" customHeight="1">
      <c r="A342" s="4"/>
      <c r="B342" s="4"/>
      <c r="C342" s="4"/>
      <c r="D342" s="4"/>
      <c r="E342" s="4"/>
      <c r="F342" s="4"/>
      <c r="G342" s="4"/>
      <c r="H342" s="4"/>
      <c r="I342" s="9"/>
    </row>
    <row r="343" spans="1:9" ht="25.5" hidden="1" customHeight="1">
      <c r="A343" s="4"/>
      <c r="B343" s="4"/>
      <c r="C343" s="4"/>
      <c r="D343" s="4"/>
      <c r="E343" s="4"/>
      <c r="F343" s="4"/>
      <c r="G343" s="4"/>
      <c r="H343" s="4"/>
      <c r="I343" s="9"/>
    </row>
    <row r="344" spans="1:9" ht="25.5" hidden="1" customHeight="1">
      <c r="A344" s="4"/>
      <c r="B344" s="4"/>
      <c r="C344" s="4"/>
      <c r="D344" s="4"/>
      <c r="E344" s="4"/>
      <c r="F344" s="4"/>
      <c r="G344" s="4"/>
      <c r="H344" s="4"/>
      <c r="I344" s="9"/>
    </row>
    <row r="345" spans="1:9" ht="25.5" hidden="1" customHeight="1">
      <c r="A345" s="4"/>
      <c r="B345" s="4"/>
      <c r="C345" s="4"/>
      <c r="D345" s="4"/>
      <c r="E345" s="4"/>
      <c r="F345" s="4"/>
      <c r="G345" s="4"/>
      <c r="H345" s="4"/>
      <c r="I345" s="9"/>
    </row>
    <row r="346" spans="1:9" ht="25.5" hidden="1" customHeight="1">
      <c r="A346" s="4"/>
      <c r="B346" s="4"/>
      <c r="C346" s="4"/>
      <c r="D346" s="4"/>
      <c r="E346" s="4"/>
      <c r="F346" s="4"/>
      <c r="G346" s="4"/>
      <c r="H346" s="4"/>
      <c r="I346" s="9"/>
    </row>
    <row r="347" spans="1:9" ht="25.5" hidden="1" customHeight="1">
      <c r="A347" s="4"/>
      <c r="B347" s="4"/>
      <c r="C347" s="4"/>
      <c r="D347" s="4"/>
      <c r="E347" s="4"/>
      <c r="F347" s="4"/>
      <c r="G347" s="4"/>
      <c r="H347" s="4"/>
      <c r="I347" s="6"/>
    </row>
    <row r="348" spans="1:9" ht="25.5" hidden="1" customHeight="1">
      <c r="A348" s="4"/>
      <c r="B348" s="4"/>
      <c r="C348" s="4"/>
      <c r="D348" s="4"/>
      <c r="E348" s="4"/>
      <c r="F348" s="4"/>
      <c r="G348" s="4"/>
      <c r="H348" s="4"/>
      <c r="I348" s="9"/>
    </row>
    <row r="349" spans="1:9" ht="25.5" hidden="1" customHeight="1">
      <c r="A349" s="4"/>
      <c r="B349" s="4"/>
      <c r="C349" s="4"/>
      <c r="D349" s="4"/>
      <c r="E349" s="4"/>
      <c r="F349" s="4"/>
      <c r="G349" s="4"/>
      <c r="H349" s="4"/>
      <c r="I349" s="9"/>
    </row>
    <row r="350" spans="1:9" ht="25.5" hidden="1" customHeight="1">
      <c r="A350" s="4"/>
      <c r="B350" s="4"/>
      <c r="C350" s="4"/>
      <c r="D350" s="4"/>
      <c r="E350" s="4"/>
      <c r="F350" s="4"/>
      <c r="G350" s="4"/>
      <c r="H350" s="4"/>
      <c r="I350" s="6"/>
    </row>
    <row r="351" spans="1:9" ht="25.5" hidden="1" customHeight="1">
      <c r="A351" s="4"/>
      <c r="B351" s="4"/>
      <c r="C351" s="4"/>
      <c r="D351" s="4"/>
      <c r="E351" s="4"/>
      <c r="F351" s="4"/>
      <c r="G351" s="4"/>
      <c r="H351" s="4"/>
      <c r="I351" s="9"/>
    </row>
    <row r="352" spans="1:9" ht="25.5" hidden="1" customHeight="1">
      <c r="A352" s="4"/>
      <c r="B352" s="4"/>
      <c r="C352" s="4"/>
      <c r="D352" s="4"/>
      <c r="E352" s="4"/>
      <c r="F352" s="4"/>
      <c r="G352" s="4"/>
      <c r="H352" s="4"/>
      <c r="I352" s="9"/>
    </row>
    <row r="353" spans="1:9" ht="25.5" hidden="1" customHeight="1">
      <c r="A353" s="4"/>
      <c r="B353" s="4"/>
      <c r="C353" s="4"/>
      <c r="D353" s="4"/>
      <c r="E353" s="4"/>
      <c r="F353" s="4"/>
      <c r="G353" s="4"/>
      <c r="H353" s="4"/>
      <c r="I353" s="9"/>
    </row>
    <row r="354" spans="1:9" ht="25.5" hidden="1" customHeight="1">
      <c r="A354" s="4"/>
      <c r="B354" s="4"/>
      <c r="C354" s="4"/>
      <c r="D354" s="4"/>
      <c r="E354" s="4"/>
      <c r="F354" s="4"/>
      <c r="G354" s="4"/>
      <c r="H354" s="4"/>
      <c r="I354" s="6"/>
    </row>
    <row r="355" spans="1:9" ht="25.5" hidden="1" customHeight="1">
      <c r="A355" s="4"/>
      <c r="B355" s="4"/>
      <c r="C355" s="4"/>
      <c r="D355" s="4"/>
      <c r="E355" s="4"/>
      <c r="F355" s="4"/>
      <c r="G355" s="4"/>
      <c r="H355" s="4"/>
      <c r="I355" s="6"/>
    </row>
    <row r="356" spans="1:9" ht="25.5" hidden="1" customHeight="1">
      <c r="A356" s="4"/>
      <c r="B356" s="4"/>
      <c r="C356" s="4"/>
      <c r="D356" s="4"/>
      <c r="E356" s="4"/>
      <c r="F356" s="4"/>
      <c r="G356" s="4"/>
      <c r="H356" s="4"/>
      <c r="I356" s="9"/>
    </row>
    <row r="357" spans="1:9" ht="25.5" hidden="1" customHeight="1">
      <c r="A357" s="4"/>
      <c r="B357" s="4"/>
      <c r="C357" s="4"/>
      <c r="D357" s="4"/>
      <c r="E357" s="4"/>
      <c r="F357" s="4"/>
      <c r="G357" s="4"/>
      <c r="H357" s="4"/>
      <c r="I357" s="9"/>
    </row>
    <row r="358" spans="1:9" ht="25.5" hidden="1" customHeight="1">
      <c r="A358" s="4"/>
      <c r="B358" s="4"/>
      <c r="C358" s="4"/>
      <c r="D358" s="4"/>
      <c r="E358" s="4"/>
      <c r="F358" s="4"/>
      <c r="G358" s="4"/>
      <c r="H358" s="4"/>
      <c r="I358" s="9"/>
    </row>
    <row r="359" spans="1:9" ht="25.5" hidden="1" customHeight="1">
      <c r="A359" s="4"/>
      <c r="B359" s="4"/>
      <c r="C359" s="4"/>
      <c r="D359" s="4"/>
      <c r="E359" s="4"/>
      <c r="F359" s="4"/>
      <c r="G359" s="4"/>
      <c r="H359" s="4"/>
      <c r="I359" s="9"/>
    </row>
    <row r="360" spans="1:9" ht="25.5" hidden="1" customHeight="1">
      <c r="A360" s="4"/>
      <c r="B360" s="4"/>
      <c r="C360" s="4"/>
      <c r="D360" s="4"/>
      <c r="E360" s="4"/>
      <c r="F360" s="4"/>
      <c r="G360" s="4"/>
      <c r="H360" s="4"/>
      <c r="I360" s="9"/>
    </row>
    <row r="361" spans="1:9" ht="25.5" hidden="1" customHeight="1">
      <c r="A361" s="4"/>
      <c r="B361" s="4"/>
      <c r="C361" s="4"/>
      <c r="D361" s="4"/>
      <c r="E361" s="4"/>
      <c r="F361" s="4"/>
      <c r="G361" s="4"/>
      <c r="H361" s="4"/>
      <c r="I361" s="9"/>
    </row>
    <row r="362" spans="1:9" ht="25.5" hidden="1" customHeight="1">
      <c r="A362" s="4"/>
      <c r="B362" s="4"/>
      <c r="C362" s="4"/>
      <c r="D362" s="4"/>
      <c r="E362" s="4"/>
      <c r="F362" s="4"/>
      <c r="G362" s="4"/>
      <c r="H362" s="4"/>
      <c r="I362" s="6"/>
    </row>
    <row r="363" spans="1:9" ht="25.5" hidden="1" customHeight="1">
      <c r="A363" s="4"/>
      <c r="B363" s="4"/>
      <c r="C363" s="4"/>
      <c r="D363" s="4"/>
      <c r="E363" s="4"/>
      <c r="F363" s="4"/>
      <c r="G363" s="4"/>
      <c r="H363" s="4"/>
      <c r="I363" s="9"/>
    </row>
    <row r="364" spans="1:9" ht="25.5" hidden="1" customHeight="1">
      <c r="A364" s="4"/>
      <c r="B364" s="4"/>
      <c r="C364" s="4"/>
      <c r="D364" s="4"/>
      <c r="E364" s="4"/>
      <c r="F364" s="4"/>
      <c r="G364" s="4"/>
      <c r="H364" s="4"/>
      <c r="I364" s="9"/>
    </row>
    <row r="365" spans="1:9" ht="25.5" hidden="1" customHeight="1">
      <c r="A365" s="4"/>
      <c r="B365" s="4"/>
      <c r="C365" s="4"/>
      <c r="D365" s="4"/>
      <c r="E365" s="4"/>
      <c r="F365" s="4"/>
      <c r="G365" s="4"/>
      <c r="H365" s="4"/>
      <c r="I365" s="9"/>
    </row>
    <row r="366" spans="1:9" ht="25.5" hidden="1" customHeight="1">
      <c r="A366" s="4"/>
      <c r="B366" s="4"/>
      <c r="C366" s="4"/>
      <c r="D366" s="4"/>
      <c r="E366" s="4"/>
      <c r="F366" s="4"/>
      <c r="G366" s="4"/>
      <c r="H366" s="4"/>
      <c r="I366" s="9"/>
    </row>
    <row r="367" spans="1:9" ht="25.5" hidden="1" customHeight="1">
      <c r="A367" s="4"/>
      <c r="B367" s="4"/>
      <c r="C367" s="4"/>
      <c r="D367" s="4"/>
      <c r="E367" s="4"/>
      <c r="F367" s="4"/>
      <c r="G367" s="4"/>
      <c r="H367" s="4"/>
      <c r="I367" s="9"/>
    </row>
    <row r="368" spans="1:9" ht="25.5" hidden="1" customHeight="1">
      <c r="A368" s="4"/>
      <c r="B368" s="4"/>
      <c r="C368" s="4"/>
      <c r="D368" s="4"/>
      <c r="E368" s="4"/>
      <c r="F368" s="4"/>
      <c r="G368" s="4"/>
      <c r="H368" s="4"/>
      <c r="I368" s="6"/>
    </row>
    <row r="369" spans="1:9" ht="25.5" hidden="1" customHeight="1">
      <c r="A369" s="4"/>
      <c r="B369" s="4"/>
      <c r="C369" s="4"/>
      <c r="D369" s="4"/>
      <c r="E369" s="4"/>
      <c r="F369" s="4"/>
      <c r="G369" s="4"/>
      <c r="H369" s="4"/>
      <c r="I369" s="9"/>
    </row>
    <row r="370" spans="1:9" ht="25.5" hidden="1" customHeight="1">
      <c r="A370" s="4"/>
      <c r="B370" s="4"/>
      <c r="C370" s="4"/>
      <c r="D370" s="4"/>
      <c r="E370" s="4"/>
      <c r="F370" s="4"/>
      <c r="G370" s="4"/>
      <c r="H370" s="4"/>
      <c r="I370" s="9"/>
    </row>
    <row r="371" spans="1:9" ht="25.5" hidden="1" customHeight="1">
      <c r="A371" s="4"/>
      <c r="B371" s="4"/>
      <c r="C371" s="4"/>
      <c r="D371" s="4"/>
      <c r="E371" s="4"/>
      <c r="F371" s="4"/>
      <c r="G371" s="4"/>
      <c r="H371" s="4"/>
      <c r="I371" s="9"/>
    </row>
    <row r="372" spans="1:9" ht="25.5" hidden="1" customHeight="1">
      <c r="A372" s="4"/>
      <c r="B372" s="4"/>
      <c r="C372" s="4"/>
      <c r="D372" s="4"/>
      <c r="E372" s="4"/>
      <c r="F372" s="4"/>
      <c r="G372" s="4"/>
      <c r="H372" s="4"/>
      <c r="I372" s="6"/>
    </row>
    <row r="373" spans="1:9" ht="25.5" hidden="1" customHeight="1">
      <c r="A373" s="4"/>
      <c r="B373" s="4"/>
      <c r="C373" s="4"/>
      <c r="D373" s="4"/>
      <c r="E373" s="4"/>
      <c r="F373" s="4"/>
      <c r="G373" s="4"/>
      <c r="H373" s="4"/>
      <c r="I373" s="6"/>
    </row>
    <row r="374" spans="1:9" ht="25.5" hidden="1" customHeight="1">
      <c r="A374" s="4"/>
      <c r="B374" s="4"/>
      <c r="C374" s="4"/>
      <c r="D374" s="4"/>
      <c r="E374" s="4"/>
      <c r="F374" s="4"/>
      <c r="G374" s="4"/>
      <c r="H374" s="4"/>
      <c r="I374" s="9"/>
    </row>
    <row r="375" spans="1:9" ht="25.5" hidden="1" customHeight="1">
      <c r="A375" s="4"/>
      <c r="B375" s="4"/>
      <c r="C375" s="4"/>
      <c r="D375" s="4"/>
      <c r="E375" s="4"/>
      <c r="F375" s="4"/>
      <c r="G375" s="4"/>
      <c r="H375" s="4"/>
      <c r="I375" s="9"/>
    </row>
    <row r="376" spans="1:9" ht="25.5" hidden="1" customHeight="1">
      <c r="A376" s="4"/>
      <c r="B376" s="4"/>
      <c r="C376" s="4"/>
      <c r="D376" s="4"/>
      <c r="E376" s="4"/>
      <c r="F376" s="4"/>
      <c r="G376" s="4"/>
      <c r="H376" s="4"/>
      <c r="I376" s="9"/>
    </row>
    <row r="377" spans="1:9" ht="25.5" hidden="1" customHeight="1">
      <c r="A377" s="4"/>
      <c r="B377" s="4"/>
      <c r="C377" s="4"/>
      <c r="D377" s="4"/>
      <c r="E377" s="4"/>
      <c r="F377" s="4"/>
      <c r="G377" s="4"/>
      <c r="H377" s="4"/>
      <c r="I377" s="9"/>
    </row>
    <row r="378" spans="1:9" ht="25.5" hidden="1" customHeight="1">
      <c r="A378" s="4"/>
      <c r="B378" s="4"/>
      <c r="C378" s="4"/>
      <c r="D378" s="4"/>
      <c r="E378" s="4"/>
      <c r="F378" s="4"/>
      <c r="G378" s="4"/>
      <c r="H378" s="4"/>
      <c r="I378" s="9"/>
    </row>
    <row r="379" spans="1:9" ht="25.5" hidden="1" customHeight="1">
      <c r="A379" s="4"/>
      <c r="B379" s="4"/>
      <c r="C379" s="4"/>
      <c r="D379" s="4"/>
      <c r="E379" s="4"/>
      <c r="F379" s="4"/>
      <c r="G379" s="4"/>
      <c r="H379" s="4"/>
      <c r="I379" s="9"/>
    </row>
    <row r="380" spans="1:9" ht="25.5" hidden="1" customHeight="1">
      <c r="A380" s="4"/>
      <c r="B380" s="4"/>
      <c r="C380" s="4"/>
      <c r="D380" s="4"/>
      <c r="E380" s="4"/>
      <c r="F380" s="4"/>
      <c r="G380" s="4"/>
      <c r="H380" s="4"/>
      <c r="I380" s="9"/>
    </row>
    <row r="381" spans="1:9" ht="25.5" hidden="1" customHeight="1">
      <c r="A381" s="4"/>
      <c r="B381" s="4"/>
      <c r="C381" s="4"/>
      <c r="D381" s="4"/>
      <c r="E381" s="4"/>
      <c r="F381" s="4"/>
      <c r="G381" s="4"/>
      <c r="H381" s="4"/>
      <c r="I381" s="9"/>
    </row>
    <row r="382" spans="1:9" ht="25.5" hidden="1" customHeight="1">
      <c r="A382" s="4"/>
      <c r="B382" s="4"/>
      <c r="C382" s="4"/>
      <c r="D382" s="4"/>
      <c r="E382" s="4"/>
      <c r="F382" s="4"/>
      <c r="G382" s="4"/>
      <c r="H382" s="4"/>
      <c r="I382" s="6"/>
    </row>
    <row r="383" spans="1:9" ht="25.5" hidden="1" customHeight="1">
      <c r="A383" s="4"/>
      <c r="B383" s="4"/>
      <c r="C383" s="4"/>
      <c r="D383" s="4"/>
      <c r="E383" s="4"/>
      <c r="F383" s="4"/>
      <c r="G383" s="4"/>
      <c r="H383" s="4"/>
      <c r="I383" s="9"/>
    </row>
    <row r="384" spans="1:9" ht="25.5" hidden="1" customHeight="1">
      <c r="A384" s="4"/>
      <c r="B384" s="4"/>
      <c r="C384" s="4"/>
      <c r="D384" s="4"/>
      <c r="E384" s="4"/>
      <c r="F384" s="4"/>
      <c r="G384" s="4"/>
      <c r="H384" s="4"/>
      <c r="I384" s="9"/>
    </row>
    <row r="385" spans="1:9" ht="25.5" hidden="1" customHeight="1">
      <c r="A385" s="4"/>
      <c r="B385" s="4"/>
      <c r="C385" s="4"/>
      <c r="D385" s="4"/>
      <c r="E385" s="4"/>
      <c r="F385" s="4"/>
      <c r="G385" s="4"/>
      <c r="H385" s="4"/>
      <c r="I385" s="9"/>
    </row>
    <row r="386" spans="1:9" ht="25.5" hidden="1" customHeight="1">
      <c r="A386" s="4"/>
      <c r="B386" s="4"/>
      <c r="C386" s="4"/>
      <c r="D386" s="4"/>
      <c r="E386" s="4"/>
      <c r="F386" s="4"/>
      <c r="G386" s="4"/>
      <c r="H386" s="4"/>
      <c r="I386" s="9"/>
    </row>
    <row r="387" spans="1:9" ht="25.5" hidden="1" customHeight="1">
      <c r="A387" s="4"/>
      <c r="B387" s="4"/>
      <c r="C387" s="4"/>
      <c r="D387" s="4"/>
      <c r="E387" s="4"/>
      <c r="F387" s="4"/>
      <c r="G387" s="4"/>
      <c r="H387" s="4"/>
      <c r="I387" s="9"/>
    </row>
    <row r="388" spans="1:9" ht="25.5" hidden="1" customHeight="1">
      <c r="A388" s="4"/>
      <c r="B388" s="4"/>
      <c r="C388" s="4"/>
      <c r="D388" s="4"/>
      <c r="E388" s="4"/>
      <c r="F388" s="4"/>
      <c r="G388" s="4"/>
      <c r="H388" s="4"/>
      <c r="I388" s="9"/>
    </row>
    <row r="389" spans="1:9" ht="25.5" hidden="1" customHeight="1">
      <c r="A389" s="4"/>
      <c r="B389" s="4"/>
      <c r="C389" s="4"/>
      <c r="D389" s="4"/>
      <c r="E389" s="4"/>
      <c r="F389" s="4"/>
      <c r="G389" s="4"/>
      <c r="H389" s="4"/>
      <c r="I389" s="9"/>
    </row>
    <row r="390" spans="1:9" ht="25.5" hidden="1" customHeight="1">
      <c r="A390" s="4"/>
      <c r="B390" s="4"/>
      <c r="C390" s="4"/>
      <c r="D390" s="4"/>
      <c r="E390" s="4"/>
      <c r="F390" s="4"/>
      <c r="G390" s="4"/>
      <c r="H390" s="4"/>
      <c r="I390" s="9"/>
    </row>
    <row r="391" spans="1:9" ht="25.5" hidden="1" customHeight="1">
      <c r="A391" s="4"/>
      <c r="B391" s="4"/>
      <c r="C391" s="4"/>
      <c r="D391" s="4"/>
      <c r="E391" s="4"/>
      <c r="F391" s="4"/>
      <c r="G391" s="4"/>
      <c r="H391" s="4"/>
      <c r="I391" s="6"/>
    </row>
    <row r="392" spans="1:9" ht="25.5" hidden="1" customHeight="1">
      <c r="A392" s="4"/>
      <c r="B392" s="4"/>
      <c r="C392" s="4"/>
      <c r="D392" s="4"/>
      <c r="E392" s="4"/>
      <c r="F392" s="4"/>
      <c r="G392" s="4"/>
      <c r="H392" s="4"/>
      <c r="I392" s="9"/>
    </row>
    <row r="393" spans="1:9" ht="25.5" hidden="1" customHeight="1">
      <c r="A393" s="4"/>
      <c r="B393" s="4"/>
      <c r="C393" s="4"/>
      <c r="D393" s="4"/>
      <c r="E393" s="4"/>
      <c r="F393" s="4"/>
      <c r="G393" s="4"/>
      <c r="H393" s="4"/>
      <c r="I393" s="9"/>
    </row>
    <row r="394" spans="1:9" ht="25.5" hidden="1" customHeight="1">
      <c r="A394" s="4"/>
      <c r="B394" s="4"/>
      <c r="C394" s="4"/>
      <c r="D394" s="4"/>
      <c r="E394" s="4"/>
      <c r="F394" s="4"/>
      <c r="G394" s="4"/>
      <c r="H394" s="4"/>
      <c r="I394" s="6"/>
    </row>
    <row r="395" spans="1:9" ht="25.5" hidden="1" customHeight="1">
      <c r="A395" s="4"/>
      <c r="B395" s="4"/>
      <c r="C395" s="4"/>
      <c r="D395" s="4"/>
      <c r="E395" s="4"/>
      <c r="F395" s="4"/>
      <c r="G395" s="4"/>
      <c r="H395" s="4"/>
      <c r="I395" s="9"/>
    </row>
    <row r="396" spans="1:9" ht="25.5" hidden="1" customHeight="1">
      <c r="A396" s="4"/>
      <c r="B396" s="4"/>
      <c r="C396" s="4"/>
      <c r="D396" s="4"/>
      <c r="E396" s="4"/>
      <c r="F396" s="4"/>
      <c r="G396" s="4"/>
      <c r="H396" s="4"/>
      <c r="I396" s="9"/>
    </row>
    <row r="397" spans="1:9" ht="25.5" hidden="1" customHeight="1">
      <c r="A397" s="4"/>
      <c r="B397" s="4"/>
      <c r="C397" s="4"/>
      <c r="D397" s="4"/>
      <c r="E397" s="4"/>
      <c r="F397" s="4"/>
      <c r="G397" s="4"/>
      <c r="H397" s="4"/>
      <c r="I397" s="6"/>
    </row>
    <row r="398" spans="1:9" ht="25.5" hidden="1" customHeight="1">
      <c r="A398" s="4"/>
      <c r="B398" s="4"/>
      <c r="C398" s="4"/>
      <c r="D398" s="4"/>
      <c r="E398" s="4"/>
      <c r="F398" s="4"/>
      <c r="G398" s="4"/>
      <c r="H398" s="4"/>
      <c r="I398" s="9"/>
    </row>
    <row r="399" spans="1:9" ht="25.5" hidden="1" customHeight="1">
      <c r="A399" s="4"/>
      <c r="B399" s="4"/>
      <c r="C399" s="4"/>
      <c r="D399" s="4"/>
      <c r="E399" s="4"/>
      <c r="F399" s="4"/>
      <c r="G399" s="4"/>
      <c r="H399" s="4"/>
      <c r="I399" s="9"/>
    </row>
    <row r="400" spans="1:9" ht="25.5" hidden="1" customHeight="1">
      <c r="A400" s="4"/>
      <c r="B400" s="4"/>
      <c r="C400" s="4"/>
      <c r="D400" s="4"/>
      <c r="E400" s="4"/>
      <c r="F400" s="4"/>
      <c r="G400" s="4"/>
      <c r="H400" s="4"/>
      <c r="I400" s="6"/>
    </row>
    <row r="401" spans="1:9" ht="25.5" hidden="1" customHeight="1">
      <c r="A401" s="4"/>
      <c r="B401" s="4"/>
      <c r="C401" s="4"/>
      <c r="D401" s="4"/>
      <c r="E401" s="4"/>
      <c r="F401" s="4"/>
      <c r="G401" s="4"/>
      <c r="H401" s="4"/>
      <c r="I401" s="9"/>
    </row>
    <row r="402" spans="1:9" ht="25.5" hidden="1" customHeight="1">
      <c r="A402" s="4"/>
      <c r="B402" s="4"/>
      <c r="C402" s="4"/>
      <c r="D402" s="4"/>
      <c r="E402" s="4"/>
      <c r="F402" s="4"/>
      <c r="G402" s="4"/>
      <c r="H402" s="4"/>
      <c r="I402" s="9"/>
    </row>
    <row r="403" spans="1:9" ht="25.5" hidden="1" customHeight="1">
      <c r="A403" s="4"/>
      <c r="B403" s="4"/>
      <c r="C403" s="4"/>
      <c r="D403" s="4"/>
      <c r="E403" s="4"/>
      <c r="F403" s="4"/>
      <c r="G403" s="4"/>
      <c r="H403" s="4"/>
      <c r="I403" s="6"/>
    </row>
    <row r="404" spans="1:9" ht="25.5" hidden="1" customHeight="1">
      <c r="A404" s="4"/>
      <c r="B404" s="4"/>
      <c r="C404" s="4"/>
      <c r="D404" s="4"/>
      <c r="E404" s="4"/>
      <c r="F404" s="4"/>
      <c r="G404" s="4"/>
      <c r="H404" s="4"/>
      <c r="I404" s="9"/>
    </row>
  </sheetData>
  <mergeCells count="1">
    <mergeCell ref="E1:I1"/>
  </mergeCells>
  <pageMargins left="1.1811023622047245" right="0.39370078740157483" top="0.74803149606299213" bottom="0.59055118110236227" header="0.31496062992125984" footer="0.31496062992125984"/>
  <pageSetup paperSize="5" scale="70" orientation="landscape" r:id="rId1"/>
  <headerFooter>
    <oddHeader>&amp;L&amp;"-,Negrita"&amp;18Presupuesto de Egresos por Clasificación Funcional-Programática 2012
&amp;14Nombre de la Entidad: &amp;16&amp;F, Jalisco</oddHeader>
    <oddFooter>&amp;RPágina &amp;P de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9</vt:i4>
      </vt:variant>
    </vt:vector>
  </HeadingPairs>
  <TitlesOfParts>
    <vt:vector size="26" baseType="lpstr">
      <vt:lpstr>Ficha Informativa</vt:lpstr>
      <vt:lpstr>Est. Ing.</vt:lpstr>
      <vt:lpstr>Est. Egr.</vt:lpstr>
      <vt:lpstr>SH</vt:lpstr>
      <vt:lpstr>I-TI</vt:lpstr>
      <vt:lpstr>E-OG</vt:lpstr>
      <vt:lpstr>P</vt:lpstr>
      <vt:lpstr>E-UA</vt:lpstr>
      <vt:lpstr>E-FP</vt:lpstr>
      <vt:lpstr>TI</vt:lpstr>
      <vt:lpstr>RT</vt:lpstr>
      <vt:lpstr>F</vt:lpstr>
      <vt:lpstr>CA</vt:lpstr>
      <vt:lpstr>OG</vt:lpstr>
      <vt:lpstr>TG</vt:lpstr>
      <vt:lpstr>OR</vt:lpstr>
      <vt:lpstr>Hoja1</vt:lpstr>
      <vt:lpstr>P!Área_de_impresión</vt:lpstr>
      <vt:lpstr>'E-FP'!Títulos_a_imprimir</vt:lpstr>
      <vt:lpstr>'E-OG'!Títulos_a_imprimir</vt:lpstr>
      <vt:lpstr>'E-UA'!Títulos_a_imprimir</vt:lpstr>
      <vt:lpstr>'F'!Títulos_a_imprimir</vt:lpstr>
      <vt:lpstr>'I-TI'!Títulos_a_imprimir</vt:lpstr>
      <vt:lpstr>OG!Títulos_a_imprimir</vt:lpstr>
      <vt:lpstr>OR!Títulos_a_imprimir</vt:lpstr>
      <vt:lpstr>P!Títulos_a_imprimir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Admin</cp:lastModifiedBy>
  <cp:lastPrinted>2012-03-27T19:01:54Z</cp:lastPrinted>
  <dcterms:created xsi:type="dcterms:W3CDTF">2010-07-29T18:26:06Z</dcterms:created>
  <dcterms:modified xsi:type="dcterms:W3CDTF">2018-07-19T16:20:28Z</dcterms:modified>
</cp:coreProperties>
</file>